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NRPortbl\HPA\HEMAP\"/>
    </mc:Choice>
  </mc:AlternateContent>
  <bookViews>
    <workbookView xWindow="0" yWindow="0" windowWidth="19200" windowHeight="6348" firstSheet="1" activeTab="1"/>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expenses'!$A$1:$E$57</definedName>
    <definedName name="_xlnm.Print_Area" localSheetId="5">'Gifts and benefits'!$A$1:$F$36</definedName>
    <definedName name="_xlnm.Print_Area" localSheetId="0">'Guidance for agencies'!$A$1:$A$58</definedName>
    <definedName name="_xlnm.Print_Area" localSheetId="3">Hospitality!$A$1:$E$30</definedName>
    <definedName name="_xlnm.Print_Area" localSheetId="1">'Summary and sign-off'!$A$1:$F$23</definedName>
    <definedName name="_xlnm.Print_Area" localSheetId="2">Travel!$A$1:$E$99</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7" i="1" l="1"/>
  <c r="D25" i="4" l="1"/>
  <c r="C51" i="3"/>
  <c r="C23" i="2"/>
  <c r="C77" i="1"/>
  <c r="C88"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3" i="2" s="1"/>
  <c r="F60" i="13"/>
  <c r="E25" i="4" s="1"/>
  <c r="F59" i="13"/>
  <c r="D51" i="3" s="1"/>
  <c r="F57" i="13"/>
  <c r="D88" i="1" s="1"/>
  <c r="F56" i="13"/>
  <c r="D77" i="1" s="1"/>
  <c r="F55" i="13"/>
  <c r="D22" i="1" s="1"/>
  <c r="C13" i="13"/>
  <c r="C12" i="13"/>
  <c r="C11" i="13"/>
  <c r="C16" i="13" l="1"/>
  <c r="C17" i="13"/>
  <c r="B5" i="4" l="1"/>
  <c r="B4" i="4"/>
  <c r="B5" i="3"/>
  <c r="B4" i="3"/>
  <c r="B5" i="2"/>
  <c r="B4" i="2"/>
  <c r="B5" i="1"/>
  <c r="B4" i="1"/>
  <c r="C15" i="13" l="1"/>
  <c r="F12" i="13" l="1"/>
  <c r="C25" i="4"/>
  <c r="F11" i="13" s="1"/>
  <c r="F13" i="13" l="1"/>
  <c r="B88" i="1"/>
  <c r="B17" i="13" s="1"/>
  <c r="B16" i="13"/>
  <c r="B22" i="1"/>
  <c r="B15" i="13" s="1"/>
  <c r="B51" i="3" l="1"/>
  <c r="B13" i="13" s="1"/>
  <c r="B23" i="2"/>
  <c r="B12" i="13" s="1"/>
  <c r="B11" i="13" l="1"/>
  <c r="B90" i="1"/>
</calcChain>
</file>

<file path=xl/comments1.xml><?xml version="1.0" encoding="utf-8"?>
<comments xmlns="http://schemas.openxmlformats.org/spreadsheetml/2006/main">
  <authors>
    <author>Ken Smart [SSC]</author>
  </authors>
  <commentList>
    <comment ref="A58" authorId="0" shape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5" authorId="0" shapeId="0">
      <text>
        <r>
          <rPr>
            <sz val="9"/>
            <color indexed="81"/>
            <rFont val="Tahoma"/>
            <family val="2"/>
          </rPr>
          <t xml:space="preserve">
Insert additional rows as needed:
- 'right click' on a row number (left of screen)
- select 'Insert' (this will insert a row above it)
</t>
        </r>
      </text>
    </comment>
    <comment ref="A8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Hema Patel</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 ref="B12" authorId="1" shapeId="0">
      <text>
        <r>
          <rPr>
            <b/>
            <sz val="9"/>
            <color indexed="81"/>
            <rFont val="Tahoma"/>
            <charset val="1"/>
          </rPr>
          <t>Hema Patel:</t>
        </r>
        <r>
          <rPr>
            <sz val="9"/>
            <color indexed="81"/>
            <rFont val="Tahoma"/>
            <charset val="1"/>
          </rPr>
          <t xml:space="preserve">
1 cent rounding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<sst xmlns="http://schemas.openxmlformats.org/spreadsheetml/2006/main" count="492" uniqueCount="227">
  <si>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</si>
  <si>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</si>
  <si>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</si>
  <si>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</si>
  <si>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</si>
  <si>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</si>
  <si>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</si>
  <si>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</si>
  <si>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</si>
  <si>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</si>
  <si>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</si>
  <si>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</si>
  <si>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</si>
  <si>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</si>
  <si>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</si>
  <si>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</si>
  <si>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</si>
  <si>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</si>
  <si>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</si>
  <si>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</si>
  <si>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</si>
  <si>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</si>
  <si>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</si>
  <si>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</si>
  <si>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</si>
  <si>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</si>
  <si>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</si>
  <si>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</si>
  <si>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</si>
  <si>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</si>
  <si>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</si>
  <si>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</si>
  <si>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</si>
  <si>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</si>
  <si>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</si>
  <si>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</si>
  <si>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</si>
  <si>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</si>
  <si>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</si>
  <si>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</si>
  <si>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</si>
  <si>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</si>
  <si>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</si>
  <si>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</si>
  <si>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</si>
  <si>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</si>
  <si>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</si>
  <si>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</si>
  <si>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</si>
  <si>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</si>
  <si>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</si>
  <si>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</si>
  <si>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</si>
  <si>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</si>
  <si>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</si>
  <si>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</si>
  <si>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</si>
  <si>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</si>
  <si>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</si>
  <si>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</si>
  <si>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</si>
  <si>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</si>
  <si>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</si>
  <si>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</si>
  <si>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</si>
  <si>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</si>
  <si>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</si>
  <si>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</si>
  <si>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</si>
  <si>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</si>
  <si>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</si>
  <si>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</si>
  <si>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</si>
  <si>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</si>
  <si>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</si>
  <si>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</si>
  <si>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</si>
  <si>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</si>
  <si>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</si>
  <si>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</si>
  <si>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</si>
  <si>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</si>
  <si>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</si>
  <si>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</si>
  <si>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</si>
  <si>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</si>
  <si>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</si>
  <si>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</si>
  <si>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</si>
  <si>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</si>
  <si>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</si>
  <si>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</si>
  <si>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</si>
  <si>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</si>
  <si>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</si>
  <si>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</si>
  <si>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</si>
  <si>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</si>
  <si>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</si>
  <si>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</si>
  <si>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</si>
  <si>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</si>
  <si>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</si>
  <si>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</si>
  <si>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</si>
  <si>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</si>
  <si>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</si>
  <si>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</si>
  <si>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</si>
  <si>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</si>
  <si>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</si>
  <si>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</si>
  <si>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</si>
  <si>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</si>
  <si>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</si>
  <si>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</si>
  <si>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</si>
  <si>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</si>
  <si>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</si>
  <si>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</si>
  <si>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</si>
  <si>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</si>
  <si>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</si>
  <si>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</si>
  <si>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</si>
  <si>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</si>
  <si>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</si>
  <si>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</si>
  <si>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</si>
  <si>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</si>
  <si>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</si>
  <si>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</si>
  <si>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</si>
  <si>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</si>
  <si>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</si>
  <si>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</si>
  <si>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</si>
  <si>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</si>
  <si>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</si>
  <si>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</si>
  <si>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</si>
  <si>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</si>
  <si>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</si>
  <si>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</si>
  <si>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</si>
  <si>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</si>
  <si>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</si>
  <si>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</si>
  <si>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</si>
  <si>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</si>
  <si>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</si>
  <si>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</si>
  <si>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</si>
  <si>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</si>
  <si>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</si>
  <si>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</si>
  <si>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</si>
  <si>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</si>
  <si>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</si>
  <si>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</si>
  <si>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</si>
  <si>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</si>
  <si>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</si>
  <si>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</si>
  <si>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</si>
  <si>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</si>
  <si>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</si>
  <si>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</si>
  <si>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</si>
  <si>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Rental car</t>
  </si>
  <si>
    <t>Te Hiringa Hauora</t>
  </si>
  <si>
    <t>Tane Cassidy</t>
  </si>
  <si>
    <t>Airfares</t>
  </si>
  <si>
    <t>Parking</t>
  </si>
  <si>
    <t>Taxi</t>
  </si>
  <si>
    <t>Hotel Ponsonby, 1-3 Saint Marys Bay, Auckland</t>
  </si>
  <si>
    <t>Dinner for 2 (Tane paid $11.50 17/8 as per policy)</t>
  </si>
  <si>
    <t>Coffee meeting for 2</t>
  </si>
  <si>
    <t>Resus Cafe (90 Green Lane East, Remuera, Auckland, New Zealand)</t>
  </si>
  <si>
    <t>Stakeholder meeting - Andrew Slater, Whakarongorau Aotearoa /NZ Telehealth Services</t>
  </si>
  <si>
    <t>Stakeholder meeting - Janine Bycroft, Health Navigator NZ</t>
  </si>
  <si>
    <t xml:space="preserve">Auckland DHB and Health TRX Global meetings </t>
  </si>
  <si>
    <t>Ak Board, Whakarongorau and Health Navigator meetings</t>
  </si>
  <si>
    <t>Auckland</t>
  </si>
  <si>
    <t xml:space="preserve">Auckland </t>
  </si>
  <si>
    <t xml:space="preserve">Wellington </t>
  </si>
  <si>
    <t xml:space="preserve">Domestic Change Offline </t>
  </si>
  <si>
    <t>Auckland DHB and Health TRX Global meetings (2 days)</t>
  </si>
  <si>
    <t>Gisborne Te roopu tangata Whenua</t>
  </si>
  <si>
    <t>Accommodation</t>
  </si>
  <si>
    <t>August board meeting &amp; visits</t>
  </si>
  <si>
    <t>Gisborne</t>
  </si>
  <si>
    <t>Auckland DHB and Health TRX Global meetings (July)</t>
  </si>
  <si>
    <t>Public transport</t>
  </si>
  <si>
    <t>Fuel rental car</t>
  </si>
  <si>
    <t>meals - Tane Cassidy</t>
  </si>
  <si>
    <t xml:space="preserve">Taxi </t>
  </si>
  <si>
    <t>Mentoring</t>
  </si>
  <si>
    <t>Wellingtion</t>
  </si>
  <si>
    <t>Presenting at Te Ara Pounamu</t>
  </si>
  <si>
    <t>Christchurch</t>
  </si>
  <si>
    <t xml:space="preserve"> - COFFEE CULTURE CHCH AIRPT - R105 20/06/22</t>
  </si>
  <si>
    <t xml:space="preserve"> - WILSON PARKING - R105 20/06/22</t>
  </si>
  <si>
    <t xml:space="preserve"> - ASCOT HOSPITAL PARKING - R105 13/06/22</t>
  </si>
  <si>
    <t xml:space="preserve"> - BENEDICT'S - R105 13/06/22</t>
  </si>
  <si>
    <t>Wellington</t>
  </si>
  <si>
    <t>Meals</t>
  </si>
  <si>
    <t>Rental</t>
  </si>
  <si>
    <t>Mobile phone</t>
  </si>
  <si>
    <t>Phone plan</t>
  </si>
  <si>
    <t>Data cost</t>
  </si>
  <si>
    <t>wellingtion</t>
  </si>
  <si>
    <t>To carryout duties</t>
  </si>
  <si>
    <t>parking</t>
  </si>
  <si>
    <t>Gisborne Tangata Whenua Wananga</t>
  </si>
  <si>
    <t>Dinner for 12 senior Leadership Christmas dinner</t>
  </si>
  <si>
    <t>Meal</t>
  </si>
  <si>
    <t>GM inerview panel meeting</t>
  </si>
  <si>
    <t>Visit to Auckland office</t>
  </si>
  <si>
    <t>Visit to Christchurch office</t>
  </si>
  <si>
    <t xml:space="preserve">Wellington airport Parking </t>
  </si>
  <si>
    <t>Parking - Impact Awards</t>
  </si>
  <si>
    <t>No travel expenses to disclose for this period</t>
  </si>
  <si>
    <t>No gifts received or declined for this period</t>
  </si>
  <si>
    <t>Team Meeting FRATELLI'S (32.46 per head)</t>
  </si>
  <si>
    <t>Board Chair and Financial Controller</t>
  </si>
  <si>
    <t>Development as agreed by the board chair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</si>
</sst>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quot;$&quot;#,##0.00_);[Red]\(&quot;$&quot;#,##0.00\)"/>
    <numFmt numFmtId="166" formatCode="_(&quot;$&quot;* #,##0.00_);_(&quot;$&quot;* \(#,##0.00\);_(&quot;$&quot;* &quot;-&quot;??_);_(@_)"/>
    <numFmt numFmtId="167" formatCode="&quot;$&quot;#,##0.00"/>
    <numFmt numFmtId="168" formatCode="[$-1409]d\ mmmm\ yyyy;@"/>
    <numFmt numFmtId="169" formatCode="[$-409]d\-mmm\-yy;@"/>
  </numFmts>
  <fonts count="3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
      <sz val="9"/>
      <color indexed="81"/>
      <name val="Tahoma"/>
      <charset val="1"/>
    </font>
    <font>
      <b/>
      <sz val="9"/>
      <color indexed="81"/>
      <name val="Tahoma"/>
      <charset val="1"/>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4">
    <xf numFmtId="0" fontId="0" fillId="0" borderId="0"/>
    <xf numFmtId="0" fontId="10" fillId="0" borderId="0" applyNumberFormat="0" applyFill="0" applyBorder="0" applyAlignment="0" applyProtection="0"/>
    <xf numFmtId="166" fontId="23" fillId="0" borderId="0" applyFont="0" applyFill="0" applyBorder="0" applyAlignment="0" applyProtection="0"/>
    <xf numFmtId="164" fontId="15" fillId="0" borderId="0" applyFont="0" applyFill="0" applyBorder="0" applyAlignment="0" applyProtection="0"/>
  </cellStyleXfs>
  <cellXfs count="191">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7"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6"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7"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5" fontId="0" fillId="0" borderId="0" xfId="0" applyNumberFormat="1" applyBorder="1" applyAlignment="1" applyProtection="1">
      <alignment wrapText="1"/>
    </xf>
    <xf numFmtId="165" fontId="19" fillId="3" borderId="0" xfId="0" applyNumberFormat="1" applyFont="1" applyFill="1" applyBorder="1" applyAlignment="1" applyProtection="1">
      <alignment vertical="center"/>
    </xf>
    <xf numFmtId="165" fontId="21" fillId="0" borderId="4" xfId="2" applyNumberFormat="1" applyFont="1" applyFill="1" applyBorder="1" applyAlignment="1" applyProtection="1">
      <alignment vertical="center" wrapText="1" readingOrder="1"/>
    </xf>
    <xf numFmtId="165" fontId="21" fillId="0" borderId="0" xfId="2" applyNumberFormat="1" applyFont="1" applyFill="1" applyBorder="1" applyAlignment="1" applyProtection="1">
      <alignment vertical="center" wrapText="1" readingOrder="1"/>
    </xf>
    <xf numFmtId="165" fontId="31" fillId="0" borderId="4" xfId="2" applyNumberFormat="1" applyFont="1" applyFill="1" applyBorder="1" applyAlignment="1" applyProtection="1">
      <alignment vertical="center" wrapText="1" readingOrder="1"/>
    </xf>
    <xf numFmtId="165"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5"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6" fontId="18" fillId="3" borderId="0" xfId="2" applyFont="1" applyFill="1" applyBorder="1" applyAlignment="1" applyProtection="1">
      <alignment horizontal="center" vertical="center" wrapText="1" readingOrder="1"/>
    </xf>
    <xf numFmtId="166"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6"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8" fontId="15" fillId="10" borderId="3" xfId="0" applyNumberFormat="1" applyFont="1" applyFill="1" applyBorder="1" applyAlignment="1" applyProtection="1">
      <alignment vertical="center"/>
      <protection locked="0"/>
    </xf>
    <xf numFmtId="165"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8"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5"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8" fontId="15" fillId="10" borderId="8" xfId="0" applyNumberFormat="1" applyFont="1" applyFill="1" applyBorder="1" applyAlignment="1" applyProtection="1">
      <alignment vertical="center" wrapText="1"/>
      <protection locked="0"/>
    </xf>
    <xf numFmtId="165"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8" fontId="15" fillId="3" borderId="3" xfId="0" applyNumberFormat="1" applyFont="1" applyFill="1" applyBorder="1" applyAlignment="1" applyProtection="1">
      <alignment vertical="center"/>
      <protection locked="0"/>
    </xf>
    <xf numFmtId="165"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7"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7"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8" fontId="15" fillId="11" borderId="3" xfId="0" applyNumberFormat="1" applyFont="1" applyFill="1" applyBorder="1" applyAlignment="1" applyProtection="1">
      <alignment vertical="center"/>
      <protection locked="0"/>
    </xf>
    <xf numFmtId="165"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8"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5"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20" fillId="0" borderId="0" xfId="0" applyFont="1" applyFill="1" applyBorder="1" applyAlignment="1" applyProtection="1">
      <alignment vertical="center" wrapText="1"/>
    </xf>
    <xf numFmtId="169" fontId="15" fillId="11" borderId="7" xfId="0" applyNumberFormat="1" applyFont="1" applyFill="1" applyBorder="1" applyAlignment="1" applyProtection="1">
      <alignment horizontal="right"/>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8" fontId="36" fillId="11" borderId="2" xfId="0" applyNumberFormat="1" applyFont="1" applyFill="1" applyBorder="1" applyAlignment="1" applyProtection="1">
      <alignment horizontal="left" vertical="center" wrapText="1" readingOrder="1"/>
      <protection locked="0"/>
    </xf>
    <xf numFmtId="168"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4">
    <cellStyle name="Comma 12 3" xfId="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61"/>
  <sheetViews>
    <sheetView topLeftCell="A41" zoomScaleNormal="100" workbookViewId="0">
      <selection activeCell="A46" sqref="A46"/>
    </sheetView>
  </sheetViews>
  <sheetFormatPr defaultColWidth="0" defaultRowHeight="13.8" zeroHeight="1" x14ac:dyDescent="0.25"/>
  <cols>
    <col min="1" max="1" width="219.21875" style="70" customWidth="1"/>
    <col min="2" max="2" width="33.21875" style="69" customWidth="1"/>
    <col min="3" max="16384" width="8.77734375" style="16" hidden="1"/>
  </cols>
  <sheetData>
    <row r="1" spans="1:2" ht="23.25" customHeight="1" x14ac:dyDescent="0.25">
      <c r="A1" s="68" t="s">
        <v>0</v>
      </c>
    </row>
    <row r="2" spans="1:2" ht="33" customHeight="1" x14ac:dyDescent="0.25">
      <c r="A2" s="132" t="s">
        <v>1</v>
      </c>
    </row>
    <row r="3" spans="1:2" ht="17.25" customHeight="1" x14ac:dyDescent="0.25"/>
    <row r="4" spans="1:2" ht="23.25" customHeight="1" x14ac:dyDescent="0.25">
      <c r="A4" s="156" t="s">
        <v>2</v>
      </c>
    </row>
    <row r="5" spans="1:2" ht="17.25" customHeight="1" x14ac:dyDescent="0.25"/>
    <row r="6" spans="1:2" ht="23.25" customHeight="1" x14ac:dyDescent="0.25">
      <c r="A6" s="71" t="s">
        <v>3</v>
      </c>
    </row>
    <row r="7" spans="1:2" ht="17.25" customHeight="1" x14ac:dyDescent="0.25">
      <c r="A7" s="72" t="s">
        <v>4</v>
      </c>
    </row>
    <row r="8" spans="1:2" ht="17.25" customHeight="1" x14ac:dyDescent="0.25">
      <c r="A8" s="73" t="s">
        <v>5</v>
      </c>
    </row>
    <row r="9" spans="1:2" ht="17.25" customHeight="1" x14ac:dyDescent="0.25">
      <c r="A9" s="73"/>
    </row>
    <row r="10" spans="1:2" ht="23.25" customHeight="1" x14ac:dyDescent="0.25">
      <c r="A10" s="71" t="s">
        <v>6</v>
      </c>
      <c r="B10" s="105" t="s">
        <v>7</v>
      </c>
    </row>
    <row r="11" spans="1:2" ht="17.25" customHeight="1" x14ac:dyDescent="0.25">
      <c r="A11" s="74" t="s">
        <v>8</v>
      </c>
    </row>
    <row r="12" spans="1:2" ht="17.25" customHeight="1" x14ac:dyDescent="0.25">
      <c r="A12" s="73" t="s">
        <v>9</v>
      </c>
    </row>
    <row r="13" spans="1:2" ht="17.25" customHeight="1" x14ac:dyDescent="0.25">
      <c r="A13" s="73" t="s">
        <v>10</v>
      </c>
    </row>
    <row r="14" spans="1:2" ht="17.25" customHeight="1" x14ac:dyDescent="0.25">
      <c r="A14" s="75" t="s">
        <v>11</v>
      </c>
    </row>
    <row r="15" spans="1:2" ht="17.25" customHeight="1" x14ac:dyDescent="0.25">
      <c r="A15" s="73" t="s">
        <v>12</v>
      </c>
    </row>
    <row r="16" spans="1:2" ht="17.25" customHeight="1" x14ac:dyDescent="0.25">
      <c r="A16" s="73"/>
    </row>
    <row r="17" spans="1:1" ht="23.25" customHeight="1" x14ac:dyDescent="0.25">
      <c r="A17" s="71" t="s">
        <v>13</v>
      </c>
    </row>
    <row r="18" spans="1:1" ht="17.25" customHeight="1" x14ac:dyDescent="0.25">
      <c r="A18" s="75" t="s">
        <v>14</v>
      </c>
    </row>
    <row r="19" spans="1:1" ht="17.25" customHeight="1" x14ac:dyDescent="0.25">
      <c r="A19" s="75" t="s">
        <v>15</v>
      </c>
    </row>
    <row r="20" spans="1:1" ht="17.25" customHeight="1" x14ac:dyDescent="0.25">
      <c r="A20" s="101" t="s">
        <v>16</v>
      </c>
    </row>
    <row r="21" spans="1:1" ht="17.25" customHeight="1" x14ac:dyDescent="0.25">
      <c r="A21" s="76"/>
    </row>
    <row r="22" spans="1:1" ht="23.25" customHeight="1" x14ac:dyDescent="0.25">
      <c r="A22" s="71" t="s">
        <v>17</v>
      </c>
    </row>
    <row r="23" spans="1:1" ht="17.25" customHeight="1" x14ac:dyDescent="0.25">
      <c r="A23" s="76" t="s">
        <v>18</v>
      </c>
    </row>
    <row r="24" spans="1:1" ht="17.25" customHeight="1" x14ac:dyDescent="0.25">
      <c r="A24" s="76"/>
    </row>
    <row r="25" spans="1:1" ht="23.25" customHeight="1" x14ac:dyDescent="0.25">
      <c r="A25" s="71" t="s">
        <v>19</v>
      </c>
    </row>
    <row r="26" spans="1:1" ht="17.25" customHeight="1" x14ac:dyDescent="0.25">
      <c r="A26" s="77" t="s">
        <v>20</v>
      </c>
    </row>
    <row r="27" spans="1:1" ht="32.25" customHeight="1" x14ac:dyDescent="0.25">
      <c r="A27" s="75" t="s">
        <v>21</v>
      </c>
    </row>
    <row r="28" spans="1:1" ht="17.25" customHeight="1" x14ac:dyDescent="0.25">
      <c r="A28" s="77" t="s">
        <v>22</v>
      </c>
    </row>
    <row r="29" spans="1:1" ht="32.25" customHeight="1" x14ac:dyDescent="0.25">
      <c r="A29" s="75" t="s">
        <v>23</v>
      </c>
    </row>
    <row r="30" spans="1:1" ht="17.25" customHeight="1" x14ac:dyDescent="0.25">
      <c r="A30" s="77" t="s">
        <v>24</v>
      </c>
    </row>
    <row r="31" spans="1:1" ht="17.25" customHeight="1" x14ac:dyDescent="0.25">
      <c r="A31" s="75" t="s">
        <v>25</v>
      </c>
    </row>
    <row r="32" spans="1:1" ht="17.25" customHeight="1" x14ac:dyDescent="0.25">
      <c r="A32" s="77" t="s">
        <v>26</v>
      </c>
    </row>
    <row r="33" spans="1:1" ht="32.25" customHeight="1" x14ac:dyDescent="0.25">
      <c r="A33" s="78" t="s">
        <v>27</v>
      </c>
    </row>
    <row r="34" spans="1:1" ht="32.25" customHeight="1" x14ac:dyDescent="0.25">
      <c r="A34" s="79" t="s">
        <v>28</v>
      </c>
    </row>
    <row r="35" spans="1:1" ht="17.25" customHeight="1" x14ac:dyDescent="0.25">
      <c r="A35" s="77" t="s">
        <v>29</v>
      </c>
    </row>
    <row r="36" spans="1:1" ht="32.25" customHeight="1" x14ac:dyDescent="0.25">
      <c r="A36" s="75" t="s">
        <v>30</v>
      </c>
    </row>
    <row r="37" spans="1:1" ht="32.25" customHeight="1" x14ac:dyDescent="0.25">
      <c r="A37" s="78" t="s">
        <v>31</v>
      </c>
    </row>
    <row r="38" spans="1:1" ht="32.25" customHeight="1" x14ac:dyDescent="0.25">
      <c r="A38" s="75" t="s">
        <v>32</v>
      </c>
    </row>
    <row r="39" spans="1:1" ht="17.25" customHeight="1" x14ac:dyDescent="0.25">
      <c r="A39" s="79"/>
    </row>
    <row r="40" spans="1:1" ht="22.5" customHeight="1" x14ac:dyDescent="0.25">
      <c r="A40" s="71" t="s">
        <v>33</v>
      </c>
    </row>
    <row r="41" spans="1:1" ht="17.25" customHeight="1" x14ac:dyDescent="0.25">
      <c r="A41" s="84" t="s">
        <v>34</v>
      </c>
    </row>
    <row r="42" spans="1:1" ht="17.25" customHeight="1" x14ac:dyDescent="0.25">
      <c r="A42" s="80" t="s">
        <v>35</v>
      </c>
    </row>
    <row r="43" spans="1:1" ht="17.25" customHeight="1" x14ac:dyDescent="0.25">
      <c r="A43" s="81" t="s">
        <v>36</v>
      </c>
    </row>
    <row r="44" spans="1:1" ht="32.25" customHeight="1" x14ac:dyDescent="0.25">
      <c r="A44" s="81" t="s">
        <v>37</v>
      </c>
    </row>
    <row r="45" spans="1:1" ht="32.25" customHeight="1" x14ac:dyDescent="0.25">
      <c r="A45" s="81" t="s">
        <v>38</v>
      </c>
    </row>
    <row r="46" spans="1:1" ht="17.25" customHeight="1" x14ac:dyDescent="0.25">
      <c r="A46" s="82" t="s">
        <v>39</v>
      </c>
    </row>
    <row r="47" spans="1:1" ht="32.25" customHeight="1" x14ac:dyDescent="0.25">
      <c r="A47" s="78" t="s">
        <v>40</v>
      </c>
    </row>
    <row r="48" spans="1:1" ht="32.25" customHeight="1" x14ac:dyDescent="0.25">
      <c r="A48" s="78" t="s">
        <v>41</v>
      </c>
    </row>
    <row r="49" spans="1:1" ht="32.25" customHeight="1" x14ac:dyDescent="0.25">
      <c r="A49" s="81" t="s">
        <v>42</v>
      </c>
    </row>
    <row r="50" spans="1:1" ht="17.25" customHeight="1" x14ac:dyDescent="0.25">
      <c r="A50" s="81" t="s">
        <v>43</v>
      </c>
    </row>
    <row r="51" spans="1:1" ht="17.25" customHeight="1" x14ac:dyDescent="0.25">
      <c r="A51" s="81" t="s">
        <v>44</v>
      </c>
    </row>
    <row r="52" spans="1:1" ht="17.25" customHeight="1" x14ac:dyDescent="0.25">
      <c r="A52" s="81"/>
    </row>
    <row r="53" spans="1:1" ht="22.5" customHeight="1" x14ac:dyDescent="0.25">
      <c r="A53" s="71" t="s">
        <v>45</v>
      </c>
    </row>
    <row r="54" spans="1:1" ht="32.25" customHeight="1" x14ac:dyDescent="0.25">
      <c r="A54" s="142" t="s">
        <v>46</v>
      </c>
    </row>
    <row r="55" spans="1:1" ht="17.25" customHeight="1" x14ac:dyDescent="0.25">
      <c r="A55" s="83" t="s">
        <v>47</v>
      </c>
    </row>
    <row r="56" spans="1:1" ht="17.25" customHeight="1" x14ac:dyDescent="0.25">
      <c r="A56" s="84" t="s">
        <v>48</v>
      </c>
    </row>
    <row r="57" spans="1:1" ht="17.25" customHeight="1" x14ac:dyDescent="0.25">
      <c r="A57" s="101" t="s">
        <v>49</v>
      </c>
    </row>
    <row r="58" spans="1:1" ht="17.25" customHeight="1" x14ac:dyDescent="0.25">
      <c r="A58" s="85" t="s">
        <v>50</v>
      </c>
    </row>
    <row r="59" spans="1:1" x14ac:dyDescent="0.25"/>
    <row r="60" spans="1:1" hidden="1" x14ac:dyDescent="0.25"/>
    <row r="61" spans="1:1" hidden="1" x14ac:dyDescent="0.25">
      <c r="A61" s="86"/>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57" r:id="rId6" display="They are posted on agency websites and linked to www.data.govt.nz. See: https://www.data.govt.nz/toolkit/how-do-i-add-or-update-our-chief-executive-expenses/"/>
    <hyperlink ref="A54" r:id="rId7" display="http://www.ssc.govt.nz/assets/Legacy/resources/Chief-Executive-Expense-Disclosure-Guide.pdf"/>
    <hyperlink ref="A2" r:id="rId8" display="http://www.ssc.govt.nz/assets/Legacy/resources/Chief-Executive-Expense-Disclosure-Guide.pdf"/>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tabSelected="1" zoomScaleNormal="100" workbookViewId="0">
      <selection activeCell="G9" sqref="G9"/>
    </sheetView>
  </sheetViews>
  <sheetFormatPr defaultColWidth="0" defaultRowHeight="13.2" zeroHeight="1" x14ac:dyDescent="0.25"/>
  <cols>
    <col min="1" max="1" width="35.77734375" style="16" customWidth="1"/>
    <col min="2" max="2" width="21.5546875" style="16" customWidth="1"/>
    <col min="3" max="3" width="33.5546875" style="16" customWidth="1"/>
    <col min="4" max="4" width="4.44140625" style="16" customWidth="1"/>
    <col min="5" max="5" width="29" style="16" customWidth="1"/>
    <col min="6" max="6" width="19" style="16" customWidth="1"/>
    <col min="7" max="7" width="42" style="16" customWidth="1"/>
    <col min="8" max="11" width="9.21875" style="16" hidden="1" customWidth="1"/>
    <col min="12" max="16384" width="9.21875" style="16" hidden="1"/>
  </cols>
  <sheetData>
    <row r="1" spans="1:11" ht="26.25" customHeight="1" x14ac:dyDescent="0.25">
      <c r="A1" s="174" t="s">
        <v>51</v>
      </c>
      <c r="B1" s="174"/>
      <c r="C1" s="174"/>
      <c r="D1" s="174"/>
      <c r="E1" s="174"/>
      <c r="F1" s="174"/>
      <c r="G1" s="46"/>
      <c r="H1" s="46"/>
      <c r="I1" s="46"/>
      <c r="J1" s="46"/>
      <c r="K1" s="46"/>
    </row>
    <row r="2" spans="1:11" ht="21" customHeight="1" x14ac:dyDescent="0.25">
      <c r="A2" s="4" t="s">
        <v>52</v>
      </c>
      <c r="B2" s="175" t="s">
        <v>170</v>
      </c>
      <c r="C2" s="175"/>
      <c r="D2" s="175"/>
      <c r="E2" s="175"/>
      <c r="F2" s="175"/>
      <c r="G2" s="46"/>
      <c r="H2" s="46"/>
      <c r="I2" s="46"/>
      <c r="J2" s="46"/>
      <c r="K2" s="46"/>
    </row>
    <row r="3" spans="1:11" ht="21" customHeight="1" x14ac:dyDescent="0.25">
      <c r="A3" s="4" t="s">
        <v>53</v>
      </c>
      <c r="B3" s="175" t="s">
        <v>171</v>
      </c>
      <c r="C3" s="175"/>
      <c r="D3" s="175"/>
      <c r="E3" s="175"/>
      <c r="F3" s="175"/>
      <c r="G3" s="46"/>
      <c r="H3" s="46"/>
      <c r="I3" s="46"/>
      <c r="J3" s="46"/>
      <c r="K3" s="46"/>
    </row>
    <row r="4" spans="1:11" ht="21" customHeight="1" x14ac:dyDescent="0.25">
      <c r="A4" s="4" t="s">
        <v>54</v>
      </c>
      <c r="B4" s="176">
        <v>44378</v>
      </c>
      <c r="C4" s="176"/>
      <c r="D4" s="176"/>
      <c r="E4" s="176"/>
      <c r="F4" s="176"/>
      <c r="G4" s="46"/>
      <c r="H4" s="46"/>
      <c r="I4" s="46"/>
      <c r="J4" s="46"/>
      <c r="K4" s="46"/>
    </row>
    <row r="5" spans="1:11" ht="21" customHeight="1" x14ac:dyDescent="0.25">
      <c r="A5" s="4" t="s">
        <v>55</v>
      </c>
      <c r="B5" s="176">
        <v>44742</v>
      </c>
      <c r="C5" s="176"/>
      <c r="D5" s="176"/>
      <c r="E5" s="176"/>
      <c r="F5" s="176"/>
      <c r="G5" s="46"/>
      <c r="H5" s="46"/>
      <c r="I5" s="46"/>
      <c r="J5" s="46"/>
      <c r="K5" s="46"/>
    </row>
    <row r="6" spans="1:11" ht="21" customHeight="1" x14ac:dyDescent="0.25">
      <c r="A6" s="4" t="s">
        <v>56</v>
      </c>
      <c r="B6" s="173" t="str">
        <f>IF(AND(Travel!B7&lt;&gt;A30,Hospitality!B7&lt;&gt;A30,'All other expenses'!B7&lt;&gt;A30,'Gifts and benefits'!B7&lt;&gt;A30),A31,IF(AND(Travel!B7=A30,Hospitality!B7=A30,'All other expenses'!B7=A30,'Gifts and benefits'!B7=A30),A33,A32))</f>
        <v>Data and totals checked on all sheets</v>
      </c>
      <c r="C6" s="173"/>
      <c r="D6" s="173"/>
      <c r="E6" s="173"/>
      <c r="F6" s="173"/>
      <c r="G6" s="34"/>
      <c r="H6" s="46"/>
      <c r="I6" s="46"/>
      <c r="J6" s="46"/>
      <c r="K6" s="46"/>
    </row>
    <row r="7" spans="1:11" ht="21" customHeight="1" x14ac:dyDescent="0.25">
      <c r="A7" s="4" t="s">
        <v>57</v>
      </c>
      <c r="B7" s="172" t="s">
        <v>89</v>
      </c>
      <c r="C7" s="172"/>
      <c r="D7" s="172"/>
      <c r="E7" s="172"/>
      <c r="F7" s="172"/>
      <c r="G7" s="34"/>
      <c r="H7" s="46"/>
      <c r="I7" s="46"/>
      <c r="J7" s="46"/>
      <c r="K7" s="46"/>
    </row>
    <row r="8" spans="1:11" ht="21" customHeight="1" x14ac:dyDescent="0.25">
      <c r="A8" s="4" t="s">
        <v>59</v>
      </c>
      <c r="B8" s="172" t="s">
        <v>225</v>
      </c>
      <c r="C8" s="172"/>
      <c r="D8" s="172"/>
      <c r="E8" s="172"/>
      <c r="F8" s="172"/>
      <c r="G8" s="34"/>
      <c r="H8" s="46"/>
      <c r="I8" s="46"/>
      <c r="J8" s="46"/>
      <c r="K8" s="46"/>
    </row>
    <row r="9" spans="1:11" ht="66.75" customHeight="1" x14ac:dyDescent="0.25">
      <c r="A9" s="171" t="s">
        <v>60</v>
      </c>
      <c r="B9" s="171"/>
      <c r="C9" s="171"/>
      <c r="D9" s="171"/>
      <c r="E9" s="171"/>
      <c r="F9" s="171"/>
      <c r="G9" s="34"/>
      <c r="H9" s="46"/>
      <c r="I9" s="46"/>
      <c r="J9" s="46"/>
      <c r="K9" s="46"/>
    </row>
    <row r="10" spans="1:11" s="131" customFormat="1" ht="36" customHeight="1" x14ac:dyDescent="0.25">
      <c r="A10" s="125" t="s">
        <v>61</v>
      </c>
      <c r="B10" s="126" t="s">
        <v>62</v>
      </c>
      <c r="C10" s="126" t="s">
        <v>63</v>
      </c>
      <c r="D10" s="127"/>
      <c r="E10" s="128" t="s">
        <v>29</v>
      </c>
      <c r="F10" s="129" t="s">
        <v>64</v>
      </c>
      <c r="G10" s="130"/>
      <c r="H10" s="130"/>
      <c r="I10" s="130"/>
      <c r="J10" s="130"/>
      <c r="K10" s="130"/>
    </row>
    <row r="11" spans="1:11" ht="27.75" customHeight="1" x14ac:dyDescent="0.3">
      <c r="A11" s="10" t="s">
        <v>65</v>
      </c>
      <c r="B11" s="94">
        <f>B15+B16+B17</f>
        <v>2890.327913043478</v>
      </c>
      <c r="C11" s="102" t="str">
        <f>IF(Travel!B6="",A34,Travel!B6)</f>
        <v>Figures exclude GST</v>
      </c>
      <c r="D11" s="8"/>
      <c r="E11" s="10" t="s">
        <v>66</v>
      </c>
      <c r="F11" s="56">
        <f>'Gifts and benefits'!C25</f>
        <v>0</v>
      </c>
      <c r="G11" s="47"/>
      <c r="H11" s="47"/>
      <c r="I11" s="47"/>
      <c r="J11" s="47"/>
      <c r="K11" s="47"/>
    </row>
    <row r="12" spans="1:11" ht="27.75" customHeight="1" x14ac:dyDescent="0.3">
      <c r="A12" s="10" t="s">
        <v>24</v>
      </c>
      <c r="B12" s="94">
        <f>Hospitality!B23</f>
        <v>56.08</v>
      </c>
      <c r="C12" s="102" t="str">
        <f>IF(Hospitality!B6="",A34,Hospitality!B6)</f>
        <v>Figures exclude GST</v>
      </c>
      <c r="D12" s="8"/>
      <c r="E12" s="10" t="s">
        <v>67</v>
      </c>
      <c r="F12" s="56">
        <f>'Gifts and benefits'!C26</f>
        <v>0</v>
      </c>
      <c r="G12" s="47"/>
      <c r="H12" s="47"/>
      <c r="I12" s="47"/>
      <c r="J12" s="47"/>
      <c r="K12" s="47"/>
    </row>
    <row r="13" spans="1:11" ht="27.75" customHeight="1" x14ac:dyDescent="0.25">
      <c r="A13" s="10" t="s">
        <v>68</v>
      </c>
      <c r="B13" s="94">
        <f>'All other expenses'!B51</f>
        <v>5491.17</v>
      </c>
      <c r="C13" s="102" t="str">
        <f>IF('All other expenses'!B6="",A34,'All other expenses'!B6)</f>
        <v>Figures exclude GST</v>
      </c>
      <c r="D13" s="8"/>
      <c r="E13" s="10" t="s">
        <v>69</v>
      </c>
      <c r="F13" s="56">
        <f>'Gifts and benefits'!C27</f>
        <v>0</v>
      </c>
      <c r="G13" s="46"/>
      <c r="H13" s="46"/>
      <c r="I13" s="46"/>
      <c r="J13" s="46"/>
      <c r="K13" s="46"/>
    </row>
    <row r="14" spans="1:11" ht="12.75" customHeight="1" x14ac:dyDescent="0.25">
      <c r="A14" s="9"/>
      <c r="B14" s="95"/>
      <c r="C14" s="103"/>
      <c r="D14" s="57"/>
      <c r="E14" s="8"/>
      <c r="F14" s="58"/>
      <c r="G14" s="26"/>
      <c r="H14" s="26"/>
      <c r="I14" s="26"/>
      <c r="J14" s="26"/>
      <c r="K14" s="26"/>
    </row>
    <row r="15" spans="1:11" ht="27.75" customHeight="1" x14ac:dyDescent="0.25">
      <c r="A15" s="11" t="s">
        <v>70</v>
      </c>
      <c r="B15" s="96">
        <f>Travel!B22</f>
        <v>0</v>
      </c>
      <c r="C15" s="104" t="str">
        <f>C11</f>
        <v>Figures exclude GST</v>
      </c>
      <c r="D15" s="8"/>
      <c r="E15" s="8"/>
      <c r="F15" s="58"/>
      <c r="G15" s="46"/>
      <c r="H15" s="46"/>
      <c r="I15" s="46"/>
      <c r="J15" s="46"/>
      <c r="K15" s="46"/>
    </row>
    <row r="16" spans="1:11" ht="27.75" customHeight="1" x14ac:dyDescent="0.25">
      <c r="A16" s="11" t="s">
        <v>71</v>
      </c>
      <c r="B16" s="96">
        <f>Travel!B77</f>
        <v>2810.4979130434781</v>
      </c>
      <c r="C16" s="104" t="str">
        <f>C11</f>
        <v>Figures exclude GST</v>
      </c>
      <c r="D16" s="59"/>
      <c r="E16" s="8"/>
      <c r="F16" s="60"/>
      <c r="G16" s="46"/>
      <c r="H16" s="46"/>
      <c r="I16" s="46"/>
      <c r="J16" s="46"/>
      <c r="K16" s="46"/>
    </row>
    <row r="17" spans="1:11" ht="27.75" customHeight="1" x14ac:dyDescent="0.25">
      <c r="A17" s="11" t="s">
        <v>72</v>
      </c>
      <c r="B17" s="96">
        <f>Travel!B88</f>
        <v>79.83</v>
      </c>
      <c r="C17" s="104" t="str">
        <f>C11</f>
        <v>Figures exclude GST</v>
      </c>
      <c r="D17" s="8"/>
      <c r="E17" s="8"/>
      <c r="F17" s="60"/>
      <c r="G17" s="46"/>
      <c r="H17" s="46"/>
      <c r="I17" s="46"/>
      <c r="J17" s="46"/>
      <c r="K17" s="46"/>
    </row>
    <row r="18" spans="1:11" ht="27.75" customHeight="1" x14ac:dyDescent="0.25">
      <c r="A18" s="27"/>
      <c r="B18" s="22"/>
      <c r="C18" s="27"/>
      <c r="D18" s="7"/>
      <c r="E18" s="7"/>
      <c r="F18" s="61"/>
      <c r="G18" s="62"/>
      <c r="H18" s="62"/>
      <c r="I18" s="62"/>
      <c r="J18" s="62"/>
      <c r="K18" s="62"/>
    </row>
    <row r="19" spans="1:11" x14ac:dyDescent="0.25">
      <c r="A19" s="52" t="s">
        <v>73</v>
      </c>
      <c r="B19" s="25"/>
      <c r="C19" s="26"/>
      <c r="D19" s="27"/>
      <c r="E19" s="27"/>
      <c r="F19" s="27"/>
      <c r="G19" s="27"/>
      <c r="H19" s="27"/>
      <c r="I19" s="27"/>
      <c r="J19" s="27"/>
      <c r="K19" s="27"/>
    </row>
    <row r="20" spans="1:11" x14ac:dyDescent="0.25">
      <c r="A20" s="23" t="s">
        <v>74</v>
      </c>
      <c r="B20" s="53"/>
      <c r="C20" s="53"/>
      <c r="D20" s="26"/>
      <c r="E20" s="26"/>
      <c r="F20" s="26"/>
      <c r="G20" s="27"/>
      <c r="H20" s="27"/>
      <c r="I20" s="27"/>
      <c r="J20" s="27"/>
      <c r="K20" s="27"/>
    </row>
    <row r="21" spans="1:11" ht="12.6" customHeight="1" x14ac:dyDescent="0.25">
      <c r="A21" s="23" t="s">
        <v>75</v>
      </c>
      <c r="B21" s="53"/>
      <c r="C21" s="53"/>
      <c r="D21" s="20"/>
      <c r="E21" s="27"/>
      <c r="F21" s="27"/>
      <c r="G21" s="27"/>
      <c r="H21" s="27"/>
      <c r="I21" s="27"/>
      <c r="J21" s="27"/>
      <c r="K21" s="27"/>
    </row>
    <row r="22" spans="1:11" ht="12.6" customHeight="1" x14ac:dyDescent="0.25">
      <c r="A22" s="23" t="s">
        <v>76</v>
      </c>
      <c r="B22" s="53"/>
      <c r="C22" s="53"/>
      <c r="D22" s="20"/>
      <c r="E22" s="27"/>
      <c r="F22" s="27"/>
      <c r="G22" s="27"/>
      <c r="H22" s="27"/>
      <c r="I22" s="27"/>
      <c r="J22" s="27"/>
      <c r="K22" s="27"/>
    </row>
    <row r="23" spans="1:11" ht="12.6" customHeight="1" x14ac:dyDescent="0.25">
      <c r="A23" s="23" t="s">
        <v>77</v>
      </c>
      <c r="B23" s="53"/>
      <c r="C23" s="53"/>
      <c r="D23" s="20"/>
      <c r="E23" s="27"/>
      <c r="F23" s="27"/>
      <c r="G23" s="27"/>
      <c r="H23" s="27"/>
      <c r="I23" s="27"/>
      <c r="J23" s="27"/>
      <c r="K23" s="27"/>
    </row>
    <row r="24" spans="1:11" x14ac:dyDescent="0.25">
      <c r="A24" s="40"/>
      <c r="B24" s="27"/>
      <c r="C24" s="27"/>
      <c r="D24" s="27"/>
      <c r="E24" s="27"/>
      <c r="F24" s="46"/>
      <c r="G24" s="46"/>
      <c r="H24" s="46"/>
      <c r="I24" s="46"/>
      <c r="J24" s="46"/>
      <c r="K24" s="46"/>
    </row>
    <row r="25" spans="1:11" hidden="1" x14ac:dyDescent="0.25">
      <c r="A25" s="14" t="s">
        <v>78</v>
      </c>
      <c r="B25" s="15"/>
      <c r="C25" s="15"/>
      <c r="D25" s="15"/>
      <c r="E25" s="15"/>
      <c r="F25" s="15"/>
      <c r="G25" s="46"/>
      <c r="H25" s="46"/>
      <c r="I25" s="46"/>
      <c r="J25" s="46"/>
      <c r="K25" s="46"/>
    </row>
    <row r="26" spans="1:11" ht="12.75" hidden="1" customHeight="1" x14ac:dyDescent="0.25">
      <c r="A26" s="13" t="s">
        <v>79</v>
      </c>
      <c r="B26" s="6"/>
      <c r="C26" s="6"/>
      <c r="D26" s="13"/>
      <c r="E26" s="13"/>
      <c r="F26" s="13"/>
      <c r="G26" s="46"/>
      <c r="H26" s="46"/>
      <c r="I26" s="46"/>
      <c r="J26" s="46"/>
      <c r="K26" s="46"/>
    </row>
    <row r="27" spans="1:11" hidden="1" x14ac:dyDescent="0.25">
      <c r="A27" s="12" t="s">
        <v>80</v>
      </c>
      <c r="B27" s="12"/>
      <c r="C27" s="12"/>
      <c r="D27" s="12"/>
      <c r="E27" s="12"/>
      <c r="F27" s="12"/>
      <c r="G27" s="46"/>
      <c r="H27" s="46"/>
      <c r="I27" s="46"/>
      <c r="J27" s="46"/>
      <c r="K27" s="46"/>
    </row>
    <row r="28" spans="1:11" hidden="1" x14ac:dyDescent="0.25">
      <c r="A28" s="12" t="s">
        <v>81</v>
      </c>
      <c r="B28" s="12"/>
      <c r="C28" s="12"/>
      <c r="D28" s="12"/>
      <c r="E28" s="12"/>
      <c r="F28" s="12"/>
      <c r="G28" s="46"/>
      <c r="H28" s="46"/>
      <c r="I28" s="46"/>
      <c r="J28" s="46"/>
      <c r="K28" s="46"/>
    </row>
    <row r="29" spans="1:11" hidden="1" x14ac:dyDescent="0.25">
      <c r="A29" s="13" t="s">
        <v>82</v>
      </c>
      <c r="B29" s="13"/>
      <c r="C29" s="13"/>
      <c r="D29" s="13"/>
      <c r="E29" s="13"/>
      <c r="F29" s="13"/>
      <c r="G29" s="46"/>
      <c r="H29" s="46"/>
      <c r="I29" s="46"/>
      <c r="J29" s="46"/>
      <c r="K29" s="46"/>
    </row>
    <row r="30" spans="1:11" hidden="1" x14ac:dyDescent="0.25">
      <c r="A30" s="13" t="s">
        <v>83</v>
      </c>
      <c r="B30" s="13"/>
      <c r="C30" s="13"/>
      <c r="D30" s="13"/>
      <c r="E30" s="13"/>
      <c r="F30" s="13"/>
      <c r="G30" s="46"/>
      <c r="H30" s="46"/>
      <c r="I30" s="46"/>
      <c r="J30" s="46"/>
      <c r="K30" s="46"/>
    </row>
    <row r="31" spans="1:11" hidden="1" x14ac:dyDescent="0.25">
      <c r="A31" s="12" t="s">
        <v>84</v>
      </c>
      <c r="B31" s="12"/>
      <c r="C31" s="12"/>
      <c r="D31" s="12"/>
      <c r="E31" s="12"/>
      <c r="F31" s="12"/>
      <c r="G31" s="46"/>
      <c r="H31" s="46"/>
      <c r="I31" s="46"/>
      <c r="J31" s="46"/>
      <c r="K31" s="46"/>
    </row>
    <row r="32" spans="1:11" hidden="1" x14ac:dyDescent="0.25">
      <c r="A32" s="12" t="s">
        <v>85</v>
      </c>
      <c r="B32" s="12"/>
      <c r="C32" s="12"/>
      <c r="D32" s="12"/>
      <c r="E32" s="12"/>
      <c r="F32" s="12"/>
      <c r="G32" s="46"/>
      <c r="H32" s="46"/>
      <c r="I32" s="46"/>
      <c r="J32" s="46"/>
      <c r="K32" s="46"/>
    </row>
    <row r="33" spans="1:11" hidden="1" x14ac:dyDescent="0.25">
      <c r="A33" s="12" t="s">
        <v>86</v>
      </c>
      <c r="B33" s="12"/>
      <c r="C33" s="12"/>
      <c r="D33" s="12"/>
      <c r="E33" s="12"/>
      <c r="F33" s="12"/>
      <c r="G33" s="46"/>
      <c r="H33" s="46"/>
      <c r="I33" s="46"/>
      <c r="J33" s="46"/>
      <c r="K33" s="46"/>
    </row>
    <row r="34" spans="1:11" hidden="1" x14ac:dyDescent="0.25">
      <c r="A34" s="13" t="s">
        <v>87</v>
      </c>
      <c r="B34" s="13"/>
      <c r="C34" s="13"/>
      <c r="D34" s="13"/>
      <c r="E34" s="13"/>
      <c r="F34" s="13"/>
      <c r="G34" s="46"/>
      <c r="H34" s="46"/>
      <c r="I34" s="46"/>
      <c r="J34" s="46"/>
      <c r="K34" s="46"/>
    </row>
    <row r="35" spans="1:11" hidden="1" x14ac:dyDescent="0.25">
      <c r="A35" s="13" t="s">
        <v>88</v>
      </c>
      <c r="B35" s="13"/>
      <c r="C35" s="13"/>
      <c r="D35" s="13"/>
      <c r="E35" s="13"/>
      <c r="F35" s="13"/>
      <c r="G35" s="46"/>
      <c r="H35" s="46"/>
      <c r="I35" s="46"/>
      <c r="J35" s="46"/>
      <c r="K35" s="46"/>
    </row>
    <row r="36" spans="1:11" hidden="1" x14ac:dyDescent="0.25">
      <c r="A36" s="99" t="s">
        <v>58</v>
      </c>
      <c r="B36" s="98"/>
      <c r="C36" s="98"/>
      <c r="D36" s="98"/>
      <c r="E36" s="98"/>
      <c r="F36" s="98"/>
      <c r="G36" s="46"/>
      <c r="H36" s="46"/>
      <c r="I36" s="46"/>
      <c r="J36" s="46"/>
      <c r="K36" s="46"/>
    </row>
    <row r="37" spans="1:11" hidden="1" x14ac:dyDescent="0.25">
      <c r="A37" s="99" t="s">
        <v>89</v>
      </c>
      <c r="B37" s="98"/>
      <c r="C37" s="98"/>
      <c r="D37" s="98"/>
      <c r="E37" s="98"/>
      <c r="F37" s="98"/>
      <c r="G37" s="46"/>
      <c r="H37" s="46"/>
      <c r="I37" s="46"/>
      <c r="J37" s="46"/>
      <c r="K37" s="46"/>
    </row>
    <row r="38" spans="1:11" hidden="1" x14ac:dyDescent="0.25">
      <c r="A38" s="99" t="s">
        <v>168</v>
      </c>
      <c r="B38" s="98"/>
      <c r="C38" s="98"/>
      <c r="D38" s="98"/>
      <c r="E38" s="98"/>
      <c r="F38" s="98"/>
      <c r="G38" s="46"/>
      <c r="H38" s="46"/>
      <c r="I38" s="46"/>
      <c r="J38" s="46"/>
      <c r="K38" s="46"/>
    </row>
    <row r="39" spans="1:11" hidden="1" x14ac:dyDescent="0.25">
      <c r="A39" s="63" t="s">
        <v>90</v>
      </c>
      <c r="B39" s="5"/>
      <c r="C39" s="5"/>
      <c r="D39" s="5"/>
      <c r="E39" s="5"/>
      <c r="F39" s="5"/>
      <c r="G39" s="46"/>
      <c r="H39" s="46"/>
      <c r="I39" s="46"/>
      <c r="J39" s="46"/>
      <c r="K39" s="46"/>
    </row>
    <row r="40" spans="1:11" hidden="1" x14ac:dyDescent="0.25">
      <c r="A40" s="64" t="s">
        <v>91</v>
      </c>
      <c r="B40" s="5"/>
      <c r="C40" s="5"/>
      <c r="D40" s="5"/>
      <c r="E40" s="5"/>
      <c r="F40" s="5"/>
      <c r="G40" s="46"/>
      <c r="H40" s="46"/>
      <c r="I40" s="46"/>
      <c r="J40" s="46"/>
      <c r="K40" s="46"/>
    </row>
    <row r="41" spans="1:11" hidden="1" x14ac:dyDescent="0.25">
      <c r="A41" s="64" t="s">
        <v>92</v>
      </c>
      <c r="B41" s="5"/>
      <c r="C41" s="5"/>
      <c r="D41" s="5"/>
      <c r="E41" s="5"/>
      <c r="F41" s="5"/>
      <c r="G41" s="46"/>
      <c r="H41" s="46"/>
      <c r="I41" s="46"/>
      <c r="J41" s="46"/>
      <c r="K41" s="46"/>
    </row>
    <row r="42" spans="1:11" hidden="1" x14ac:dyDescent="0.25">
      <c r="A42" s="64" t="s">
        <v>93</v>
      </c>
      <c r="B42" s="5"/>
      <c r="C42" s="5"/>
      <c r="D42" s="5"/>
      <c r="E42" s="5"/>
      <c r="F42" s="5"/>
      <c r="G42" s="46"/>
      <c r="H42" s="46"/>
      <c r="I42" s="46"/>
      <c r="J42" s="46"/>
      <c r="K42" s="46"/>
    </row>
    <row r="43" spans="1:11" hidden="1" x14ac:dyDescent="0.25">
      <c r="A43" s="64" t="s">
        <v>94</v>
      </c>
      <c r="B43" s="5"/>
      <c r="C43" s="5"/>
      <c r="D43" s="5"/>
      <c r="E43" s="5"/>
      <c r="F43" s="5"/>
      <c r="G43" s="46"/>
      <c r="H43" s="46"/>
      <c r="I43" s="46"/>
      <c r="J43" s="46"/>
      <c r="K43" s="46"/>
    </row>
    <row r="44" spans="1:11" hidden="1" x14ac:dyDescent="0.25">
      <c r="A44" s="64" t="s">
        <v>95</v>
      </c>
      <c r="B44" s="5"/>
      <c r="C44" s="5"/>
      <c r="D44" s="5"/>
      <c r="E44" s="5"/>
      <c r="F44" s="5"/>
      <c r="G44" s="46"/>
      <c r="H44" s="46"/>
      <c r="I44" s="46"/>
      <c r="J44" s="46"/>
      <c r="K44" s="46"/>
    </row>
    <row r="45" spans="1:11" hidden="1" x14ac:dyDescent="0.25">
      <c r="A45" s="100" t="s">
        <v>96</v>
      </c>
      <c r="B45" s="98"/>
      <c r="C45" s="98"/>
      <c r="D45" s="98"/>
      <c r="E45" s="98"/>
      <c r="F45" s="98"/>
      <c r="G45" s="46"/>
      <c r="H45" s="46"/>
      <c r="I45" s="46"/>
      <c r="J45" s="46"/>
      <c r="K45" s="46"/>
    </row>
    <row r="46" spans="1:11" hidden="1" x14ac:dyDescent="0.25">
      <c r="A46" s="98" t="s">
        <v>97</v>
      </c>
      <c r="B46" s="98"/>
      <c r="C46" s="98"/>
      <c r="D46" s="98"/>
      <c r="E46" s="98"/>
      <c r="F46" s="98"/>
      <c r="G46" s="46"/>
      <c r="H46" s="46"/>
      <c r="I46" s="46"/>
      <c r="J46" s="46"/>
      <c r="K46" s="46"/>
    </row>
    <row r="47" spans="1:11" hidden="1" x14ac:dyDescent="0.25">
      <c r="A47" s="65">
        <v>-20000</v>
      </c>
      <c r="B47" s="5"/>
      <c r="C47" s="5"/>
      <c r="D47" s="5"/>
      <c r="E47" s="5"/>
      <c r="F47" s="5"/>
      <c r="G47" s="46"/>
      <c r="H47" s="46"/>
      <c r="I47" s="46"/>
      <c r="J47" s="46"/>
      <c r="K47" s="46"/>
    </row>
    <row r="48" spans="1:11" ht="26.4" hidden="1" x14ac:dyDescent="0.25">
      <c r="A48" s="119" t="s">
        <v>98</v>
      </c>
      <c r="B48" s="98"/>
      <c r="C48" s="98"/>
      <c r="D48" s="98"/>
      <c r="E48" s="98"/>
      <c r="F48" s="98"/>
      <c r="G48" s="46"/>
      <c r="H48" s="46"/>
      <c r="I48" s="46"/>
      <c r="J48" s="46"/>
      <c r="K48" s="46"/>
    </row>
    <row r="49" spans="1:11" ht="26.4" hidden="1" x14ac:dyDescent="0.25">
      <c r="A49" s="119" t="s">
        <v>99</v>
      </c>
      <c r="B49" s="98"/>
      <c r="C49" s="98"/>
      <c r="D49" s="98"/>
      <c r="E49" s="98"/>
      <c r="F49" s="98"/>
      <c r="G49" s="46"/>
      <c r="H49" s="46"/>
      <c r="I49" s="46"/>
      <c r="J49" s="46"/>
      <c r="K49" s="46"/>
    </row>
    <row r="50" spans="1:11" ht="26.4" hidden="1" x14ac:dyDescent="0.25">
      <c r="A50" s="120" t="s">
        <v>100</v>
      </c>
      <c r="B50" s="5"/>
      <c r="C50" s="5"/>
      <c r="D50" s="5"/>
      <c r="E50" s="5"/>
      <c r="F50" s="5"/>
      <c r="G50" s="46"/>
      <c r="H50" s="46"/>
      <c r="I50" s="46"/>
      <c r="J50" s="46"/>
      <c r="K50" s="46"/>
    </row>
    <row r="51" spans="1:11" ht="26.4" hidden="1" x14ac:dyDescent="0.25">
      <c r="A51" s="120" t="s">
        <v>101</v>
      </c>
      <c r="B51" s="5"/>
      <c r="C51" s="5"/>
      <c r="D51" s="5"/>
      <c r="E51" s="5"/>
      <c r="F51" s="5"/>
      <c r="G51" s="46"/>
      <c r="H51" s="46"/>
      <c r="I51" s="46"/>
      <c r="J51" s="46"/>
      <c r="K51" s="46"/>
    </row>
    <row r="52" spans="1:11" ht="39.6" hidden="1" x14ac:dyDescent="0.25">
      <c r="A52" s="120" t="s">
        <v>102</v>
      </c>
      <c r="B52" s="110"/>
      <c r="C52" s="110"/>
      <c r="D52" s="118"/>
      <c r="E52" s="66"/>
      <c r="F52" s="66"/>
      <c r="G52" s="46"/>
      <c r="H52" s="46"/>
      <c r="I52" s="46"/>
      <c r="J52" s="46"/>
      <c r="K52" s="46"/>
    </row>
    <row r="53" spans="1:11" hidden="1" x14ac:dyDescent="0.25">
      <c r="A53" s="115" t="s">
        <v>103</v>
      </c>
      <c r="B53" s="116"/>
      <c r="C53" s="116"/>
      <c r="D53" s="109"/>
      <c r="E53" s="67"/>
      <c r="F53" s="67" t="b">
        <v>1</v>
      </c>
      <c r="G53" s="46"/>
      <c r="H53" s="46"/>
      <c r="I53" s="46"/>
      <c r="J53" s="46"/>
      <c r="K53" s="46"/>
    </row>
    <row r="54" spans="1:11" hidden="1" x14ac:dyDescent="0.25">
      <c r="A54" s="117" t="s">
        <v>104</v>
      </c>
      <c r="B54" s="115"/>
      <c r="C54" s="115"/>
      <c r="D54" s="115"/>
      <c r="E54" s="67"/>
      <c r="F54" s="67" t="b">
        <v>0</v>
      </c>
      <c r="G54" s="46"/>
      <c r="H54" s="46"/>
      <c r="I54" s="46"/>
      <c r="J54" s="46"/>
      <c r="K54" s="46"/>
    </row>
    <row r="55" spans="1:11" hidden="1" x14ac:dyDescent="0.25">
      <c r="A55" s="121"/>
      <c r="B55" s="111">
        <f>COUNT(Travel!B12:B21)</f>
        <v>0</v>
      </c>
      <c r="C55" s="111"/>
      <c r="D55" s="111">
        <f>COUNTIF(Travel!D12:D21,"*")</f>
        <v>0</v>
      </c>
      <c r="E55" s="112"/>
      <c r="F55" s="112" t="b">
        <f>MIN(B55,D55)=MAX(B55,D55)</f>
        <v>1</v>
      </c>
      <c r="G55" s="46"/>
      <c r="H55" s="46"/>
      <c r="I55" s="46"/>
      <c r="J55" s="46"/>
      <c r="K55" s="46"/>
    </row>
    <row r="56" spans="1:11" hidden="1" x14ac:dyDescent="0.25">
      <c r="A56" s="121" t="s">
        <v>105</v>
      </c>
      <c r="B56" s="111">
        <f>COUNT(Travel!B26:B76)</f>
        <v>44</v>
      </c>
      <c r="C56" s="111"/>
      <c r="D56" s="111">
        <f>COUNTIF(Travel!D26:D76,"*")</f>
        <v>44</v>
      </c>
      <c r="E56" s="112"/>
      <c r="F56" s="112" t="b">
        <f>MIN(B56,D56)=MAX(B56,D56)</f>
        <v>1</v>
      </c>
    </row>
    <row r="57" spans="1:11" hidden="1" x14ac:dyDescent="0.25">
      <c r="A57" s="122"/>
      <c r="B57" s="111">
        <f>COUNT(Travel!B81:B87)</f>
        <v>4</v>
      </c>
      <c r="C57" s="111"/>
      <c r="D57" s="111">
        <f>COUNTIF(Travel!D81:D87,"*")</f>
        <v>4</v>
      </c>
      <c r="E57" s="112"/>
      <c r="F57" s="112" t="b">
        <f>MIN(B57,D57)=MAX(B57,D57)</f>
        <v>1</v>
      </c>
    </row>
    <row r="58" spans="1:11" hidden="1" x14ac:dyDescent="0.25">
      <c r="A58" s="123" t="s">
        <v>106</v>
      </c>
      <c r="B58" s="113">
        <f>COUNT(Hospitality!B11:B22)</f>
        <v>2</v>
      </c>
      <c r="C58" s="113"/>
      <c r="D58" s="113">
        <f>COUNTIF(Hospitality!D11:D22,"*")</f>
        <v>2</v>
      </c>
      <c r="E58" s="114"/>
      <c r="F58" s="114" t="b">
        <f>MIN(B58,D58)=MAX(B58,D58)</f>
        <v>1</v>
      </c>
    </row>
    <row r="59" spans="1:11" hidden="1" x14ac:dyDescent="0.25">
      <c r="A59" s="124" t="s">
        <v>107</v>
      </c>
      <c r="B59" s="112">
        <f>COUNT('All other expenses'!B11:B50)</f>
        <v>35</v>
      </c>
      <c r="C59" s="112"/>
      <c r="D59" s="112">
        <f>COUNTIF('All other expenses'!D11:D50,"*")</f>
        <v>35</v>
      </c>
      <c r="E59" s="112"/>
      <c r="F59" s="112" t="b">
        <f>MIN(B59,D59)=MAX(B59,D59)</f>
        <v>1</v>
      </c>
    </row>
    <row r="60" spans="1:11" hidden="1" x14ac:dyDescent="0.25">
      <c r="A60" s="123" t="s">
        <v>108</v>
      </c>
      <c r="B60" s="113">
        <f>COUNTIF('Gifts and benefits'!B11:B24,"*")</f>
        <v>1</v>
      </c>
      <c r="C60" s="113">
        <f>COUNTIF('Gifts and benefits'!C11:C24,"*")</f>
        <v>0</v>
      </c>
      <c r="D60" s="113"/>
      <c r="E60" s="113">
        <f>COUNTA('Gifts and benefits'!E11:E24)</f>
        <v>0</v>
      </c>
      <c r="F60" s="114" t="b">
        <f>MIN(B60,C60,E60)=MAX(B60,C60,E60)</f>
        <v>0</v>
      </c>
    </row>
    <row r="61" spans="1:1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0"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140"/>
  <sheetViews>
    <sheetView zoomScaleNormal="100" workbookViewId="0">
      <selection activeCell="F82" sqref="F82:F89"/>
    </sheetView>
  </sheetViews>
  <sheetFormatPr defaultColWidth="0" defaultRowHeight="13.2" zeroHeight="1" x14ac:dyDescent="0.25"/>
  <cols>
    <col min="1" max="1" width="35.77734375" style="16" customWidth="1"/>
    <col min="2" max="2" width="14.21875" style="16" customWidth="1"/>
    <col min="3" max="3" width="79.44140625" style="16" bestFit="1" customWidth="1"/>
    <col min="4" max="4" width="38.109375" style="16" customWidth="1"/>
    <col min="5" max="5" width="28.21875" style="16" customWidth="1"/>
    <col min="6" max="6" width="49.109375" style="16" customWidth="1"/>
    <col min="7" max="9" width="9.21875" style="16" hidden="1" customWidth="1"/>
    <col min="10" max="13" width="0" style="16" hidden="1" customWidth="1"/>
    <col min="14" max="16384" width="9.21875" style="16" hidden="1"/>
  </cols>
  <sheetData>
    <row r="1" spans="1:6" ht="26.25" customHeight="1" x14ac:dyDescent="0.25">
      <c r="A1" s="174" t="s">
        <v>109</v>
      </c>
      <c r="B1" s="174"/>
      <c r="C1" s="174"/>
      <c r="D1" s="174"/>
      <c r="E1" s="174"/>
      <c r="F1" s="46"/>
    </row>
    <row r="2" spans="1:6" ht="21" customHeight="1" x14ac:dyDescent="0.25">
      <c r="A2" s="4" t="s">
        <v>52</v>
      </c>
      <c r="B2" s="177" t="str">
        <f>'Summary and sign-off'!B2:F2</f>
        <v>Te Hiringa Hauora</v>
      </c>
      <c r="C2" s="177"/>
      <c r="D2" s="177"/>
      <c r="E2" s="177"/>
      <c r="F2" s="46"/>
    </row>
    <row r="3" spans="1:6" ht="21" customHeight="1" x14ac:dyDescent="0.25">
      <c r="A3" s="4" t="s">
        <v>110</v>
      </c>
      <c r="B3" s="177" t="str">
        <f>'Summary and sign-off'!B3:F3</f>
        <v>Tane Cassidy</v>
      </c>
      <c r="C3" s="177"/>
      <c r="D3" s="177"/>
      <c r="E3" s="177"/>
      <c r="F3" s="46"/>
    </row>
    <row r="4" spans="1:6" ht="21" customHeight="1" x14ac:dyDescent="0.25">
      <c r="A4" s="4" t="s">
        <v>111</v>
      </c>
      <c r="B4" s="177">
        <f>'Summary and sign-off'!B4:F4</f>
        <v>44378</v>
      </c>
      <c r="C4" s="177"/>
      <c r="D4" s="177"/>
      <c r="E4" s="177"/>
      <c r="F4" s="46"/>
    </row>
    <row r="5" spans="1:6" ht="21" customHeight="1" x14ac:dyDescent="0.25">
      <c r="A5" s="4" t="s">
        <v>112</v>
      </c>
      <c r="B5" s="177">
        <f>'Summary and sign-off'!B5:F5</f>
        <v>44742</v>
      </c>
      <c r="C5" s="177"/>
      <c r="D5" s="177"/>
      <c r="E5" s="177"/>
      <c r="F5" s="46"/>
    </row>
    <row r="6" spans="1:6" ht="21" customHeight="1" x14ac:dyDescent="0.25">
      <c r="A6" s="4" t="s">
        <v>113</v>
      </c>
      <c r="B6" s="172" t="s">
        <v>81</v>
      </c>
      <c r="C6" s="172"/>
      <c r="D6" s="172"/>
      <c r="E6" s="172"/>
      <c r="F6" s="46"/>
    </row>
    <row r="7" spans="1:6" ht="21" customHeight="1" x14ac:dyDescent="0.25">
      <c r="A7" s="4" t="s">
        <v>56</v>
      </c>
      <c r="B7" s="172" t="s">
        <v>83</v>
      </c>
      <c r="C7" s="172"/>
      <c r="D7" s="172"/>
      <c r="E7" s="172"/>
      <c r="F7" s="46"/>
    </row>
    <row r="8" spans="1:6" ht="36" customHeight="1" x14ac:dyDescent="0.25">
      <c r="A8" s="180" t="s">
        <v>114</v>
      </c>
      <c r="B8" s="181"/>
      <c r="C8" s="181"/>
      <c r="D8" s="181"/>
      <c r="E8" s="181"/>
      <c r="F8" s="22"/>
    </row>
    <row r="9" spans="1:6" ht="36" customHeight="1" x14ac:dyDescent="0.25">
      <c r="A9" s="182" t="s">
        <v>115</v>
      </c>
      <c r="B9" s="183"/>
      <c r="C9" s="183"/>
      <c r="D9" s="183"/>
      <c r="E9" s="183"/>
      <c r="F9" s="22"/>
    </row>
    <row r="10" spans="1:6" ht="24.75" customHeight="1" x14ac:dyDescent="0.3">
      <c r="A10" s="179" t="s">
        <v>116</v>
      </c>
      <c r="B10" s="184"/>
      <c r="C10" s="179"/>
      <c r="D10" s="179"/>
      <c r="E10" s="179"/>
      <c r="F10" s="47"/>
    </row>
    <row r="11" spans="1:6" ht="27" customHeight="1" x14ac:dyDescent="0.25">
      <c r="A11" s="35" t="s">
        <v>117</v>
      </c>
      <c r="B11" s="35" t="s">
        <v>118</v>
      </c>
      <c r="C11" s="35" t="s">
        <v>119</v>
      </c>
      <c r="D11" s="35" t="s">
        <v>120</v>
      </c>
      <c r="E11" s="35" t="s">
        <v>121</v>
      </c>
      <c r="F11" s="48"/>
    </row>
    <row r="12" spans="1:6" s="87" customFormat="1" hidden="1" x14ac:dyDescent="0.25">
      <c r="A12" s="133"/>
      <c r="B12" s="134"/>
      <c r="C12" s="135"/>
      <c r="D12" s="135"/>
      <c r="E12" s="136"/>
      <c r="F12" s="1"/>
    </row>
    <row r="13" spans="1:6" s="87" customFormat="1" x14ac:dyDescent="0.25">
      <c r="A13" s="157"/>
      <c r="B13" s="158"/>
      <c r="C13" s="159" t="s">
        <v>222</v>
      </c>
      <c r="D13" s="159"/>
      <c r="E13" s="160"/>
      <c r="F13" s="1"/>
    </row>
    <row r="14" spans="1:6" s="87" customFormat="1" x14ac:dyDescent="0.25">
      <c r="A14" s="157"/>
      <c r="B14" s="158"/>
      <c r="C14" s="159"/>
      <c r="D14" s="159"/>
      <c r="E14" s="160"/>
      <c r="F14" s="1"/>
    </row>
    <row r="15" spans="1:6" s="87" customFormat="1" x14ac:dyDescent="0.25">
      <c r="A15" s="157"/>
      <c r="B15" s="158"/>
      <c r="C15" s="159"/>
      <c r="D15" s="159"/>
      <c r="E15" s="160"/>
      <c r="F15" s="1"/>
    </row>
    <row r="16" spans="1:6" s="87" customFormat="1" x14ac:dyDescent="0.25">
      <c r="A16" s="157"/>
      <c r="B16" s="158"/>
      <c r="C16" s="159"/>
      <c r="D16" s="159"/>
      <c r="E16" s="160"/>
      <c r="F16" s="1"/>
    </row>
    <row r="17" spans="1:6" s="87" customFormat="1" x14ac:dyDescent="0.25">
      <c r="A17" s="157"/>
      <c r="B17" s="158"/>
      <c r="C17" s="159"/>
      <c r="D17" s="159"/>
      <c r="E17" s="160"/>
      <c r="F17" s="1"/>
    </row>
    <row r="18" spans="1:6" s="87" customFormat="1" ht="12.75" customHeight="1" x14ac:dyDescent="0.25">
      <c r="A18" s="157"/>
      <c r="B18" s="158"/>
      <c r="C18" s="159"/>
      <c r="D18" s="159"/>
      <c r="E18" s="160"/>
      <c r="F18" s="1"/>
    </row>
    <row r="19" spans="1:6" s="87" customFormat="1" x14ac:dyDescent="0.25">
      <c r="A19" s="161"/>
      <c r="B19" s="158"/>
      <c r="C19" s="159"/>
      <c r="D19" s="159"/>
      <c r="E19" s="160"/>
      <c r="F19" s="1"/>
    </row>
    <row r="20" spans="1:6" s="87" customFormat="1" x14ac:dyDescent="0.25">
      <c r="A20" s="161"/>
      <c r="B20" s="158"/>
      <c r="C20" s="159"/>
      <c r="D20" s="159"/>
      <c r="E20" s="160"/>
      <c r="F20" s="1"/>
    </row>
    <row r="21" spans="1:6" s="87" customFormat="1" hidden="1" x14ac:dyDescent="0.25">
      <c r="A21" s="143"/>
      <c r="B21" s="144"/>
      <c r="C21" s="145"/>
      <c r="D21" s="145"/>
      <c r="E21" s="146"/>
      <c r="F21" s="1"/>
    </row>
    <row r="22" spans="1:6" ht="19.5" customHeight="1" x14ac:dyDescent="0.25">
      <c r="A22" s="107" t="s">
        <v>122</v>
      </c>
      <c r="B22" s="108">
        <f>SUM(B12:B21)</f>
        <v>0</v>
      </c>
      <c r="C22" s="168" t="str">
        <f>IF(SUBTOTAL(3,B12:B21)=SUBTOTAL(103,B12:B21),'Summary and sign-off'!$A$48,'Summary and sign-off'!$A$49)</f>
        <v>Check - there are no hidden rows with data</v>
      </c>
      <c r="D22" s="178" t="str">
        <f>IF('Summary and sign-off'!F55='Summary and sign-off'!F54,'Summary and sign-off'!A51,'Summary and sign-off'!A50)</f>
        <v>Check - each entry provides sufficient information</v>
      </c>
      <c r="E22" s="178"/>
      <c r="F22" s="46"/>
    </row>
    <row r="23" spans="1:6" ht="10.5" customHeight="1" x14ac:dyDescent="0.25">
      <c r="A23" s="27"/>
      <c r="B23" s="22"/>
      <c r="C23" s="27"/>
      <c r="D23" s="27"/>
      <c r="E23" s="27"/>
      <c r="F23" s="27"/>
    </row>
    <row r="24" spans="1:6" ht="24.75" customHeight="1" x14ac:dyDescent="0.25">
      <c r="A24" s="179" t="s">
        <v>123</v>
      </c>
      <c r="B24" s="179"/>
      <c r="C24" s="179"/>
      <c r="D24" s="179"/>
      <c r="E24" s="179"/>
      <c r="F24" s="169"/>
    </row>
    <row r="25" spans="1:6" ht="26.55" customHeight="1" x14ac:dyDescent="0.25">
      <c r="A25" s="35" t="s">
        <v>117</v>
      </c>
      <c r="B25" s="35" t="s">
        <v>62</v>
      </c>
      <c r="C25" s="35" t="s">
        <v>124</v>
      </c>
      <c r="D25" s="35" t="s">
        <v>120</v>
      </c>
      <c r="E25" s="35" t="s">
        <v>121</v>
      </c>
      <c r="F25" s="169"/>
    </row>
    <row r="26" spans="1:6" s="87" customFormat="1" hidden="1" x14ac:dyDescent="0.25">
      <c r="A26" s="133"/>
      <c r="B26" s="134"/>
      <c r="C26" s="135"/>
      <c r="D26" s="135"/>
      <c r="E26" s="136"/>
      <c r="F26" s="169"/>
    </row>
    <row r="27" spans="1:6" s="87" customFormat="1" ht="12.75" customHeight="1" x14ac:dyDescent="0.25">
      <c r="A27" s="157">
        <v>44411</v>
      </c>
      <c r="B27" s="158">
        <v>93.38</v>
      </c>
      <c r="C27" s="159" t="s">
        <v>182</v>
      </c>
      <c r="D27" s="159" t="s">
        <v>169</v>
      </c>
      <c r="E27" s="160" t="s">
        <v>183</v>
      </c>
      <c r="F27" s="1"/>
    </row>
    <row r="28" spans="1:6" s="87" customFormat="1" ht="12.75" customHeight="1" x14ac:dyDescent="0.25">
      <c r="A28" s="157">
        <v>44411</v>
      </c>
      <c r="B28" s="158">
        <v>17.59</v>
      </c>
      <c r="C28" s="159" t="s">
        <v>182</v>
      </c>
      <c r="D28" s="159" t="s">
        <v>194</v>
      </c>
      <c r="E28" s="160" t="s">
        <v>183</v>
      </c>
      <c r="F28" s="1"/>
    </row>
    <row r="29" spans="1:6" s="87" customFormat="1" ht="12.75" customHeight="1" x14ac:dyDescent="0.25">
      <c r="A29" s="157">
        <v>44410</v>
      </c>
      <c r="B29" s="158">
        <v>24.26</v>
      </c>
      <c r="C29" s="159" t="s">
        <v>182</v>
      </c>
      <c r="D29" s="159" t="s">
        <v>174</v>
      </c>
      <c r="E29" s="160" t="s">
        <v>185</v>
      </c>
      <c r="F29" s="1"/>
    </row>
    <row r="30" spans="1:6" s="87" customFormat="1" ht="12.75" customHeight="1" x14ac:dyDescent="0.25">
      <c r="A30" s="157">
        <v>44410</v>
      </c>
      <c r="B30" s="158">
        <v>22.44</v>
      </c>
      <c r="C30" s="159" t="s">
        <v>182</v>
      </c>
      <c r="D30" s="159" t="s">
        <v>174</v>
      </c>
      <c r="E30" s="160" t="s">
        <v>185</v>
      </c>
      <c r="F30" s="1"/>
    </row>
    <row r="31" spans="1:6" s="87" customFormat="1" ht="12.75" customHeight="1" x14ac:dyDescent="0.25">
      <c r="A31" s="157">
        <v>44411.322916666701</v>
      </c>
      <c r="B31" s="158">
        <v>81.16</v>
      </c>
      <c r="C31" s="159" t="s">
        <v>182</v>
      </c>
      <c r="D31" s="159" t="s">
        <v>172</v>
      </c>
      <c r="E31" s="160" t="s">
        <v>183</v>
      </c>
      <c r="F31" s="1"/>
    </row>
    <row r="32" spans="1:6" s="87" customFormat="1" ht="12.75" customHeight="1" x14ac:dyDescent="0.25">
      <c r="A32" s="157">
        <v>44411</v>
      </c>
      <c r="B32" s="158">
        <v>10</v>
      </c>
      <c r="C32" s="159" t="s">
        <v>182</v>
      </c>
      <c r="D32" s="159" t="s">
        <v>186</v>
      </c>
      <c r="E32" s="160" t="s">
        <v>183</v>
      </c>
      <c r="F32" s="1"/>
    </row>
    <row r="33" spans="1:6" s="87" customFormat="1" ht="12.75" customHeight="1" x14ac:dyDescent="0.25">
      <c r="A33" s="157">
        <v>44383</v>
      </c>
      <c r="B33" s="158">
        <v>10</v>
      </c>
      <c r="C33" s="159" t="s">
        <v>181</v>
      </c>
      <c r="D33" s="159" t="s">
        <v>172</v>
      </c>
      <c r="E33" s="160" t="s">
        <v>183</v>
      </c>
      <c r="F33" s="1"/>
    </row>
    <row r="34" spans="1:6" s="87" customFormat="1" ht="12.75" customHeight="1" x14ac:dyDescent="0.25">
      <c r="A34" s="157">
        <v>44384</v>
      </c>
      <c r="B34" s="158">
        <v>89.18</v>
      </c>
      <c r="C34" s="159" t="s">
        <v>181</v>
      </c>
      <c r="D34" s="159" t="s">
        <v>172</v>
      </c>
      <c r="E34" s="160" t="s">
        <v>183</v>
      </c>
      <c r="F34" s="1"/>
    </row>
    <row r="35" spans="1:6" s="87" customFormat="1" ht="12.75" customHeight="1" x14ac:dyDescent="0.25">
      <c r="A35" s="157">
        <v>44385</v>
      </c>
      <c r="B35" s="158">
        <v>97.87</v>
      </c>
      <c r="C35" s="159" t="s">
        <v>181</v>
      </c>
      <c r="D35" s="159" t="s">
        <v>172</v>
      </c>
      <c r="E35" s="160" t="s">
        <v>183</v>
      </c>
      <c r="F35" s="1"/>
    </row>
    <row r="36" spans="1:6" s="87" customFormat="1" ht="12.75" customHeight="1" x14ac:dyDescent="0.25">
      <c r="A36" s="157">
        <v>44383</v>
      </c>
      <c r="B36" s="158">
        <v>10</v>
      </c>
      <c r="C36" s="159" t="s">
        <v>181</v>
      </c>
      <c r="D36" s="159" t="s">
        <v>186</v>
      </c>
      <c r="E36" s="160" t="s">
        <v>183</v>
      </c>
      <c r="F36" s="1"/>
    </row>
    <row r="37" spans="1:6" s="87" customFormat="1" ht="12.75" customHeight="1" x14ac:dyDescent="0.25">
      <c r="A37" s="157">
        <v>44383</v>
      </c>
      <c r="B37" s="158">
        <v>10</v>
      </c>
      <c r="C37" s="159" t="s">
        <v>181</v>
      </c>
      <c r="D37" s="159" t="s">
        <v>186</v>
      </c>
      <c r="E37" s="160" t="s">
        <v>183</v>
      </c>
      <c r="F37" s="1"/>
    </row>
    <row r="38" spans="1:6" s="87" customFormat="1" ht="12.75" customHeight="1" x14ac:dyDescent="0.25">
      <c r="A38" s="157">
        <v>44383.78125</v>
      </c>
      <c r="B38" s="158">
        <v>501.04</v>
      </c>
      <c r="C38" s="159" t="s">
        <v>181</v>
      </c>
      <c r="D38" s="159" t="s">
        <v>172</v>
      </c>
      <c r="E38" s="160" t="s">
        <v>183</v>
      </c>
      <c r="F38" s="1"/>
    </row>
    <row r="39" spans="1:6" s="87" customFormat="1" ht="12.75" customHeight="1" x14ac:dyDescent="0.25">
      <c r="A39" s="157">
        <v>44383</v>
      </c>
      <c r="B39" s="158">
        <v>10</v>
      </c>
      <c r="C39" s="159" t="s">
        <v>181</v>
      </c>
      <c r="D39" s="159" t="s">
        <v>186</v>
      </c>
      <c r="E39" s="160" t="s">
        <v>183</v>
      </c>
      <c r="F39" s="1"/>
    </row>
    <row r="40" spans="1:6" s="87" customFormat="1" ht="12.75" customHeight="1" x14ac:dyDescent="0.25">
      <c r="A40" s="157">
        <v>44383</v>
      </c>
      <c r="B40" s="158">
        <v>10</v>
      </c>
      <c r="C40" s="159" t="s">
        <v>181</v>
      </c>
      <c r="D40" s="159" t="s">
        <v>186</v>
      </c>
      <c r="E40" s="160" t="s">
        <v>183</v>
      </c>
      <c r="F40" s="1"/>
    </row>
    <row r="41" spans="1:6" s="87" customFormat="1" ht="12.75" customHeight="1" x14ac:dyDescent="0.25">
      <c r="A41" s="157">
        <v>44384</v>
      </c>
      <c r="B41" s="158">
        <v>21.65</v>
      </c>
      <c r="C41" s="159" t="s">
        <v>181</v>
      </c>
      <c r="D41" s="159" t="s">
        <v>216</v>
      </c>
      <c r="E41" s="160" t="s">
        <v>183</v>
      </c>
      <c r="F41" s="1"/>
    </row>
    <row r="42" spans="1:6" s="87" customFormat="1" ht="12.75" customHeight="1" x14ac:dyDescent="0.25">
      <c r="A42" s="157">
        <v>44385</v>
      </c>
      <c r="B42" s="158">
        <v>4.3499999999999996</v>
      </c>
      <c r="C42" s="159" t="s">
        <v>181</v>
      </c>
      <c r="D42" s="159" t="s">
        <v>193</v>
      </c>
      <c r="E42" s="160" t="s">
        <v>183</v>
      </c>
      <c r="F42" s="1"/>
    </row>
    <row r="43" spans="1:6" s="87" customFormat="1" ht="12.75" customHeight="1" x14ac:dyDescent="0.25">
      <c r="A43" s="157">
        <v>44385</v>
      </c>
      <c r="B43" s="158">
        <v>3.48</v>
      </c>
      <c r="C43" s="159" t="s">
        <v>181</v>
      </c>
      <c r="D43" s="159" t="s">
        <v>173</v>
      </c>
      <c r="E43" s="160" t="s">
        <v>183</v>
      </c>
      <c r="F43" s="1"/>
    </row>
    <row r="44" spans="1:6" s="87" customFormat="1" ht="12.75" customHeight="1" x14ac:dyDescent="0.25">
      <c r="A44" s="157">
        <v>44385</v>
      </c>
      <c r="B44" s="158">
        <v>14.433999999999999</v>
      </c>
      <c r="C44" s="159" t="s">
        <v>181</v>
      </c>
      <c r="D44" s="159" t="s">
        <v>195</v>
      </c>
      <c r="E44" s="160" t="s">
        <v>183</v>
      </c>
      <c r="F44" s="1"/>
    </row>
    <row r="45" spans="1:6" s="87" customFormat="1" ht="12.75" customHeight="1" x14ac:dyDescent="0.25">
      <c r="A45" s="157">
        <v>44384</v>
      </c>
      <c r="B45" s="158">
        <v>61.030000000000015</v>
      </c>
      <c r="C45" s="159" t="s">
        <v>187</v>
      </c>
      <c r="D45" s="159" t="s">
        <v>169</v>
      </c>
      <c r="E45" s="160" t="s">
        <v>184</v>
      </c>
      <c r="F45" s="1"/>
    </row>
    <row r="46" spans="1:6" s="87" customFormat="1" ht="12.75" customHeight="1" x14ac:dyDescent="0.25">
      <c r="A46" s="157">
        <v>44458</v>
      </c>
      <c r="B46" s="158">
        <v>135.65</v>
      </c>
      <c r="C46" s="159" t="s">
        <v>192</v>
      </c>
      <c r="D46" s="159" t="s">
        <v>189</v>
      </c>
      <c r="E46" s="160" t="s">
        <v>183</v>
      </c>
      <c r="F46" s="1"/>
    </row>
    <row r="47" spans="1:6" s="87" customFormat="1" ht="12.75" customHeight="1" x14ac:dyDescent="0.25">
      <c r="A47" s="157">
        <v>44467</v>
      </c>
      <c r="B47" s="158">
        <v>5</v>
      </c>
      <c r="C47" s="159" t="s">
        <v>190</v>
      </c>
      <c r="D47" s="159" t="s">
        <v>186</v>
      </c>
      <c r="E47" s="160" t="s">
        <v>191</v>
      </c>
      <c r="F47" s="1"/>
    </row>
    <row r="48" spans="1:6" s="87" customFormat="1" ht="12.75" customHeight="1" x14ac:dyDescent="0.25">
      <c r="A48" s="157">
        <v>44467</v>
      </c>
      <c r="B48" s="158">
        <v>119.74</v>
      </c>
      <c r="C48" s="159" t="s">
        <v>190</v>
      </c>
      <c r="D48" s="159" t="s">
        <v>189</v>
      </c>
      <c r="E48" s="160" t="s">
        <v>191</v>
      </c>
      <c r="F48" s="1"/>
    </row>
    <row r="49" spans="1:6" s="87" customFormat="1" ht="12.75" customHeight="1" x14ac:dyDescent="0.25">
      <c r="A49" s="157">
        <v>44690</v>
      </c>
      <c r="B49" s="158">
        <v>23.82</v>
      </c>
      <c r="C49" s="159" t="s">
        <v>214</v>
      </c>
      <c r="D49" s="159" t="s">
        <v>174</v>
      </c>
      <c r="E49" s="160" t="s">
        <v>185</v>
      </c>
      <c r="F49" s="1"/>
    </row>
    <row r="50" spans="1:6" s="87" customFormat="1" ht="12.75" customHeight="1" x14ac:dyDescent="0.25">
      <c r="A50" s="157">
        <v>44686</v>
      </c>
      <c r="B50" s="158">
        <v>211.95</v>
      </c>
      <c r="C50" s="159" t="s">
        <v>214</v>
      </c>
      <c r="D50" s="159" t="s">
        <v>172</v>
      </c>
      <c r="E50" s="160" t="s">
        <v>191</v>
      </c>
      <c r="F50" s="1"/>
    </row>
    <row r="51" spans="1:6" s="87" customFormat="1" ht="12.75" customHeight="1" x14ac:dyDescent="0.25">
      <c r="A51" s="157">
        <v>44687</v>
      </c>
      <c r="B51" s="158">
        <v>225.71</v>
      </c>
      <c r="C51" s="159" t="s">
        <v>214</v>
      </c>
      <c r="D51" s="159" t="s">
        <v>207</v>
      </c>
      <c r="E51" s="160" t="s">
        <v>191</v>
      </c>
      <c r="F51" s="1"/>
    </row>
    <row r="52" spans="1:6" s="87" customFormat="1" ht="12.75" customHeight="1" x14ac:dyDescent="0.25">
      <c r="A52" s="157">
        <v>44458</v>
      </c>
      <c r="B52" s="158">
        <v>5</v>
      </c>
      <c r="C52" s="159" t="s">
        <v>188</v>
      </c>
      <c r="D52" s="159" t="s">
        <v>186</v>
      </c>
      <c r="E52" s="160" t="s">
        <v>191</v>
      </c>
      <c r="F52" s="1"/>
    </row>
    <row r="53" spans="1:6" s="87" customFormat="1" ht="12.75" customHeight="1" x14ac:dyDescent="0.25">
      <c r="A53" s="157">
        <v>44614</v>
      </c>
      <c r="B53" s="158">
        <v>29.56</v>
      </c>
      <c r="C53" s="159" t="s">
        <v>199</v>
      </c>
      <c r="D53" s="159" t="s">
        <v>196</v>
      </c>
      <c r="E53" s="160" t="s">
        <v>185</v>
      </c>
      <c r="F53" s="1"/>
    </row>
    <row r="54" spans="1:6" s="87" customFormat="1" ht="12.75" customHeight="1" x14ac:dyDescent="0.25">
      <c r="A54" s="157">
        <v>44725</v>
      </c>
      <c r="B54" s="158">
        <v>5</v>
      </c>
      <c r="C54" s="159" t="s">
        <v>218</v>
      </c>
      <c r="D54" s="159" t="s">
        <v>186</v>
      </c>
      <c r="E54" s="160" t="s">
        <v>183</v>
      </c>
      <c r="F54" s="1"/>
    </row>
    <row r="55" spans="1:6" s="87" customFormat="1" ht="12.75" customHeight="1" x14ac:dyDescent="0.25">
      <c r="A55" s="157">
        <v>44725</v>
      </c>
      <c r="B55" s="158">
        <v>10</v>
      </c>
      <c r="C55" s="159" t="s">
        <v>218</v>
      </c>
      <c r="D55" s="159" t="s">
        <v>186</v>
      </c>
      <c r="E55" s="160" t="s">
        <v>183</v>
      </c>
      <c r="F55" s="1"/>
    </row>
    <row r="56" spans="1:6" s="87" customFormat="1" ht="12.75" customHeight="1" x14ac:dyDescent="0.25">
      <c r="A56" s="157">
        <v>44725.375</v>
      </c>
      <c r="B56" s="158">
        <v>91.63</v>
      </c>
      <c r="C56" s="159" t="s">
        <v>218</v>
      </c>
      <c r="D56" s="159" t="s">
        <v>169</v>
      </c>
      <c r="E56" s="160" t="s">
        <v>183</v>
      </c>
      <c r="F56" s="1"/>
    </row>
    <row r="57" spans="1:6" s="87" customFormat="1" ht="12.75" customHeight="1" x14ac:dyDescent="0.25">
      <c r="A57" s="157">
        <v>44725.322916666701</v>
      </c>
      <c r="B57" s="158">
        <v>144.14782608695654</v>
      </c>
      <c r="C57" s="159" t="s">
        <v>218</v>
      </c>
      <c r="D57" s="159" t="s">
        <v>172</v>
      </c>
      <c r="E57" s="160" t="s">
        <v>183</v>
      </c>
      <c r="F57" s="1"/>
    </row>
    <row r="58" spans="1:6" s="87" customFormat="1" ht="12.75" customHeight="1" x14ac:dyDescent="0.25">
      <c r="A58" s="157">
        <v>44726.583333333299</v>
      </c>
      <c r="B58" s="158">
        <v>317.14</v>
      </c>
      <c r="C58" s="159" t="s">
        <v>218</v>
      </c>
      <c r="D58" s="159" t="s">
        <v>172</v>
      </c>
      <c r="E58" s="160" t="s">
        <v>183</v>
      </c>
      <c r="F58" s="1"/>
    </row>
    <row r="59" spans="1:6" s="87" customFormat="1" ht="12.75" customHeight="1" x14ac:dyDescent="0.25">
      <c r="A59" s="157">
        <v>44725</v>
      </c>
      <c r="B59" s="158">
        <v>12.17</v>
      </c>
      <c r="C59" s="159" t="s">
        <v>218</v>
      </c>
      <c r="D59" s="159" t="s">
        <v>216</v>
      </c>
      <c r="E59" s="160" t="s">
        <v>183</v>
      </c>
      <c r="F59" s="1"/>
    </row>
    <row r="60" spans="1:6" s="87" customFormat="1" ht="12.75" customHeight="1" x14ac:dyDescent="0.25">
      <c r="A60" s="157">
        <v>44725</v>
      </c>
      <c r="B60" s="158">
        <v>10</v>
      </c>
      <c r="C60" s="159" t="s">
        <v>218</v>
      </c>
      <c r="D60" s="159" t="s">
        <v>216</v>
      </c>
      <c r="E60" s="160" t="s">
        <v>183</v>
      </c>
      <c r="F60" s="1"/>
    </row>
    <row r="61" spans="1:6" s="87" customFormat="1" ht="12.75" customHeight="1" x14ac:dyDescent="0.25">
      <c r="A61" s="157">
        <v>44732</v>
      </c>
      <c r="B61" s="158">
        <v>10</v>
      </c>
      <c r="C61" s="159" t="s">
        <v>219</v>
      </c>
      <c r="D61" s="159" t="s">
        <v>186</v>
      </c>
      <c r="E61" s="160" t="s">
        <v>200</v>
      </c>
      <c r="F61" s="1"/>
    </row>
    <row r="62" spans="1:6" s="87" customFormat="1" ht="12.75" customHeight="1" x14ac:dyDescent="0.25">
      <c r="A62" s="157">
        <v>44732</v>
      </c>
      <c r="B62" s="158">
        <v>10</v>
      </c>
      <c r="C62" s="159" t="s">
        <v>219</v>
      </c>
      <c r="D62" s="159" t="s">
        <v>186</v>
      </c>
      <c r="E62" s="160" t="s">
        <v>200</v>
      </c>
      <c r="F62" s="1"/>
    </row>
    <row r="63" spans="1:6" s="87" customFormat="1" ht="12.75" customHeight="1" x14ac:dyDescent="0.25">
      <c r="A63" s="157">
        <v>44732</v>
      </c>
      <c r="B63" s="158">
        <v>10</v>
      </c>
      <c r="C63" s="159" t="s">
        <v>219</v>
      </c>
      <c r="D63" s="159" t="s">
        <v>186</v>
      </c>
      <c r="E63" s="160" t="s">
        <v>200</v>
      </c>
      <c r="F63" s="1"/>
    </row>
    <row r="64" spans="1:6" s="87" customFormat="1" ht="12.75" customHeight="1" x14ac:dyDescent="0.25">
      <c r="A64" s="157">
        <v>44739.354166666701</v>
      </c>
      <c r="B64" s="158">
        <v>66.826086956521735</v>
      </c>
      <c r="C64" s="159" t="s">
        <v>219</v>
      </c>
      <c r="D64" s="159" t="s">
        <v>172</v>
      </c>
      <c r="E64" s="160" t="s">
        <v>200</v>
      </c>
      <c r="F64" s="1"/>
    </row>
    <row r="65" spans="1:6" s="87" customFormat="1" ht="12.75" customHeight="1" x14ac:dyDescent="0.25">
      <c r="A65" s="157">
        <v>44739.753472222197</v>
      </c>
      <c r="B65" s="158">
        <v>120.6</v>
      </c>
      <c r="C65" s="159" t="s">
        <v>219</v>
      </c>
      <c r="D65" s="159" t="s">
        <v>172</v>
      </c>
      <c r="E65" s="160" t="s">
        <v>200</v>
      </c>
      <c r="F65" s="1"/>
    </row>
    <row r="66" spans="1:6" s="87" customFormat="1" ht="12.75" customHeight="1" x14ac:dyDescent="0.25">
      <c r="A66" s="157">
        <v>44732.354166666701</v>
      </c>
      <c r="B66" s="158">
        <v>61.73</v>
      </c>
      <c r="C66" s="159" t="s">
        <v>219</v>
      </c>
      <c r="D66" s="159" t="s">
        <v>172</v>
      </c>
      <c r="E66" s="160" t="s">
        <v>200</v>
      </c>
      <c r="F66" s="1"/>
    </row>
    <row r="67" spans="1:6" s="87" customFormat="1" ht="12.75" customHeight="1" x14ac:dyDescent="0.25">
      <c r="A67" s="157">
        <v>44732.753472222197</v>
      </c>
      <c r="B67" s="158">
        <v>43.48</v>
      </c>
      <c r="C67" s="159" t="s">
        <v>219</v>
      </c>
      <c r="D67" s="159" t="s">
        <v>172</v>
      </c>
      <c r="E67" s="160" t="s">
        <v>200</v>
      </c>
      <c r="F67" s="1" t="s">
        <v>201</v>
      </c>
    </row>
    <row r="68" spans="1:6" s="87" customFormat="1" ht="12.75" customHeight="1" x14ac:dyDescent="0.25">
      <c r="A68" s="157">
        <v>44732</v>
      </c>
      <c r="B68" s="158">
        <v>9.83</v>
      </c>
      <c r="C68" s="159" t="s">
        <v>219</v>
      </c>
      <c r="D68" s="159" t="s">
        <v>206</v>
      </c>
      <c r="E68" s="160" t="s">
        <v>200</v>
      </c>
      <c r="F68" s="1" t="s">
        <v>202</v>
      </c>
    </row>
    <row r="69" spans="1:6" s="87" customFormat="1" ht="12.75" customHeight="1" x14ac:dyDescent="0.25">
      <c r="A69" s="157">
        <v>44732</v>
      </c>
      <c r="B69" s="158">
        <v>7.48</v>
      </c>
      <c r="C69" s="159" t="s">
        <v>219</v>
      </c>
      <c r="D69" s="159" t="s">
        <v>173</v>
      </c>
      <c r="E69" s="160" t="s">
        <v>200</v>
      </c>
      <c r="F69" s="1" t="s">
        <v>203</v>
      </c>
    </row>
    <row r="70" spans="1:6" s="87" customFormat="1" ht="12.75" customHeight="1" x14ac:dyDescent="0.25">
      <c r="A70" s="157">
        <v>44732</v>
      </c>
      <c r="B70" s="158">
        <v>32.17</v>
      </c>
      <c r="C70" s="159" t="s">
        <v>219</v>
      </c>
      <c r="D70" s="159" t="s">
        <v>213</v>
      </c>
      <c r="E70" s="160" t="s">
        <v>185</v>
      </c>
      <c r="F70" s="1"/>
    </row>
    <row r="71" spans="1:6" s="87" customFormat="1" ht="12.75" customHeight="1" x14ac:dyDescent="0.25">
      <c r="A71" s="157"/>
      <c r="B71" s="158"/>
      <c r="C71" s="159"/>
      <c r="D71" s="159"/>
      <c r="E71" s="160"/>
      <c r="F71" s="1" t="s">
        <v>204</v>
      </c>
    </row>
    <row r="72" spans="1:6" s="87" customFormat="1" ht="12.75" customHeight="1" x14ac:dyDescent="0.25">
      <c r="A72" s="157"/>
      <c r="B72" s="158"/>
      <c r="C72" s="159"/>
      <c r="D72" s="159"/>
      <c r="E72" s="160"/>
      <c r="F72" s="1"/>
    </row>
    <row r="73" spans="1:6" s="87" customFormat="1" ht="12.75" customHeight="1" x14ac:dyDescent="0.25">
      <c r="A73" s="157"/>
      <c r="B73" s="158"/>
      <c r="C73" s="159"/>
      <c r="D73" s="159"/>
      <c r="E73" s="160"/>
      <c r="F73" s="1"/>
    </row>
    <row r="74" spans="1:6" s="87" customFormat="1" x14ac:dyDescent="0.25">
      <c r="A74" s="157"/>
      <c r="B74" s="158"/>
      <c r="C74" s="159"/>
      <c r="D74" s="159"/>
      <c r="E74" s="160"/>
      <c r="F74" s="1"/>
    </row>
    <row r="75" spans="1:6" s="87" customFormat="1" x14ac:dyDescent="0.25">
      <c r="A75" s="157"/>
      <c r="B75" s="158"/>
      <c r="C75" s="159"/>
      <c r="D75" s="159"/>
      <c r="E75" s="160"/>
      <c r="F75" s="1"/>
    </row>
    <row r="76" spans="1:6" s="87" customFormat="1" hidden="1" x14ac:dyDescent="0.25">
      <c r="A76" s="147"/>
      <c r="B76" s="148"/>
      <c r="C76" s="149"/>
      <c r="D76" s="149"/>
      <c r="E76" s="150"/>
      <c r="F76" s="1"/>
    </row>
    <row r="77" spans="1:6" ht="19.5" customHeight="1" x14ac:dyDescent="0.25">
      <c r="A77" s="107" t="s">
        <v>125</v>
      </c>
      <c r="B77" s="108">
        <f>SUM(B26:B76)</f>
        <v>2810.4979130434781</v>
      </c>
      <c r="C77" s="168" t="str">
        <f>IF(SUBTOTAL(3,B26:B76)=SUBTOTAL(103,B26:B76),'Summary and sign-off'!$A$48,'Summary and sign-off'!$A$49)</f>
        <v>Check - there are no hidden rows with data</v>
      </c>
      <c r="D77" s="178" t="str">
        <f>IF('Summary and sign-off'!F56='Summary and sign-off'!F54,'Summary and sign-off'!A51,'Summary and sign-off'!A50)</f>
        <v>Check - each entry provides sufficient information</v>
      </c>
      <c r="E77" s="178"/>
      <c r="F77" s="46"/>
    </row>
    <row r="78" spans="1:6" ht="10.5" customHeight="1" x14ac:dyDescent="0.25">
      <c r="A78" s="27"/>
      <c r="B78" s="22"/>
      <c r="C78" s="27"/>
      <c r="D78" s="27"/>
      <c r="E78" s="27"/>
      <c r="F78" s="27"/>
    </row>
    <row r="79" spans="1:6" ht="24.75" customHeight="1" x14ac:dyDescent="0.25">
      <c r="A79" s="179" t="s">
        <v>126</v>
      </c>
      <c r="B79" s="179"/>
      <c r="C79" s="179"/>
      <c r="D79" s="179"/>
      <c r="E79" s="179"/>
      <c r="F79" s="46"/>
    </row>
    <row r="80" spans="1:6" ht="27" customHeight="1" x14ac:dyDescent="0.25">
      <c r="A80" s="35" t="s">
        <v>117</v>
      </c>
      <c r="B80" s="35" t="s">
        <v>62</v>
      </c>
      <c r="C80" s="35" t="s">
        <v>127</v>
      </c>
      <c r="D80" s="35" t="s">
        <v>128</v>
      </c>
      <c r="E80" s="35" t="s">
        <v>121</v>
      </c>
      <c r="F80" s="49"/>
    </row>
    <row r="81" spans="1:6" s="87" customFormat="1" hidden="1" x14ac:dyDescent="0.25">
      <c r="A81" s="133"/>
      <c r="B81" s="134"/>
      <c r="C81" s="135"/>
      <c r="D81" s="135"/>
      <c r="E81" s="136"/>
      <c r="F81" s="1"/>
    </row>
    <row r="82" spans="1:6" s="87" customFormat="1" x14ac:dyDescent="0.25">
      <c r="A82" s="157">
        <v>44408</v>
      </c>
      <c r="B82" s="158">
        <v>4.3499999999999996</v>
      </c>
      <c r="C82" s="159" t="s">
        <v>221</v>
      </c>
      <c r="D82" s="159" t="s">
        <v>173</v>
      </c>
      <c r="E82" s="160" t="s">
        <v>185</v>
      </c>
      <c r="F82" s="1"/>
    </row>
    <row r="83" spans="1:6" s="87" customFormat="1" x14ac:dyDescent="0.25">
      <c r="A83" s="157">
        <v>44410</v>
      </c>
      <c r="B83" s="158">
        <v>63.48</v>
      </c>
      <c r="C83" s="159" t="s">
        <v>220</v>
      </c>
      <c r="D83" s="159" t="s">
        <v>173</v>
      </c>
      <c r="E83" s="160" t="s">
        <v>185</v>
      </c>
      <c r="F83" s="1"/>
    </row>
    <row r="84" spans="1:6" s="87" customFormat="1" x14ac:dyDescent="0.25">
      <c r="A84" s="157">
        <v>44537</v>
      </c>
      <c r="B84" s="158">
        <v>7.65</v>
      </c>
      <c r="C84" s="162" t="s">
        <v>217</v>
      </c>
      <c r="D84" s="162" t="s">
        <v>177</v>
      </c>
      <c r="E84" s="163" t="s">
        <v>205</v>
      </c>
      <c r="F84" s="1"/>
    </row>
    <row r="85" spans="1:6" s="87" customFormat="1" x14ac:dyDescent="0.25">
      <c r="A85" s="157">
        <v>44649</v>
      </c>
      <c r="B85" s="158">
        <v>4.3499999999999996</v>
      </c>
      <c r="C85" s="159" t="s">
        <v>173</v>
      </c>
      <c r="D85" s="159" t="s">
        <v>173</v>
      </c>
      <c r="E85" s="160" t="s">
        <v>185</v>
      </c>
      <c r="F85" s="1"/>
    </row>
    <row r="86" spans="1:6" s="87" customFormat="1" x14ac:dyDescent="0.25">
      <c r="A86" s="157"/>
      <c r="B86" s="158"/>
      <c r="C86" s="159"/>
      <c r="D86" s="159"/>
      <c r="E86" s="160"/>
      <c r="F86" s="1"/>
    </row>
    <row r="87" spans="1:6" s="87" customFormat="1" hidden="1" x14ac:dyDescent="0.25">
      <c r="A87" s="133"/>
      <c r="B87" s="134"/>
      <c r="C87" s="135"/>
      <c r="D87" s="135"/>
      <c r="E87" s="136"/>
      <c r="F87" s="1"/>
    </row>
    <row r="88" spans="1:6" ht="19.5" customHeight="1" x14ac:dyDescent="0.25">
      <c r="A88" s="107" t="s">
        <v>129</v>
      </c>
      <c r="B88" s="108">
        <f>SUM(B81:B87)</f>
        <v>79.83</v>
      </c>
      <c r="C88" s="168" t="str">
        <f>IF(SUBTOTAL(3,B81:B87)=SUBTOTAL(103,B81:B87),'Summary and sign-off'!$A$48,'Summary and sign-off'!$A$49)</f>
        <v>Check - there are no hidden rows with data</v>
      </c>
      <c r="D88" s="178" t="str">
        <f>IF('Summary and sign-off'!F57='Summary and sign-off'!F54,'Summary and sign-off'!A51,'Summary and sign-off'!A50)</f>
        <v>Check - each entry provides sufficient information</v>
      </c>
      <c r="E88" s="178"/>
      <c r="F88" s="46"/>
    </row>
    <row r="89" spans="1:6" ht="10.5" customHeight="1" x14ac:dyDescent="0.25">
      <c r="A89" s="27"/>
      <c r="B89" s="92"/>
      <c r="C89" s="22"/>
      <c r="D89" s="27"/>
      <c r="E89" s="27"/>
      <c r="F89" s="27"/>
    </row>
    <row r="90" spans="1:6" ht="34.5" customHeight="1" x14ac:dyDescent="0.25">
      <c r="A90" s="50" t="s">
        <v>130</v>
      </c>
      <c r="B90" s="93">
        <f>B22+B77+B88</f>
        <v>2890.327913043478</v>
      </c>
      <c r="C90" s="51"/>
      <c r="D90" s="51"/>
      <c r="E90" s="51"/>
      <c r="F90" s="26"/>
    </row>
    <row r="91" spans="1:6" x14ac:dyDescent="0.25">
      <c r="A91" s="27"/>
      <c r="B91" s="22"/>
      <c r="C91" s="27"/>
      <c r="D91" s="27"/>
      <c r="E91" s="27"/>
      <c r="F91" s="27"/>
    </row>
    <row r="92" spans="1:6" x14ac:dyDescent="0.25">
      <c r="A92" s="52" t="s">
        <v>73</v>
      </c>
      <c r="B92" s="25"/>
      <c r="C92" s="26"/>
      <c r="D92" s="26"/>
      <c r="E92" s="26"/>
      <c r="F92" s="27"/>
    </row>
    <row r="93" spans="1:6" ht="12.6" customHeight="1" x14ac:dyDescent="0.25">
      <c r="A93" s="23" t="s">
        <v>131</v>
      </c>
      <c r="B93" s="53"/>
      <c r="C93" s="53"/>
      <c r="D93" s="32"/>
      <c r="E93" s="32"/>
      <c r="F93" s="27"/>
    </row>
    <row r="94" spans="1:6" ht="13.05" customHeight="1" x14ac:dyDescent="0.25">
      <c r="A94" s="31" t="s">
        <v>132</v>
      </c>
      <c r="B94" s="27"/>
      <c r="C94" s="32"/>
      <c r="D94" s="27"/>
      <c r="E94" s="32"/>
      <c r="F94" s="27"/>
    </row>
    <row r="95" spans="1:6" x14ac:dyDescent="0.25">
      <c r="A95" s="31" t="s">
        <v>133</v>
      </c>
      <c r="B95" s="32"/>
      <c r="C95" s="32"/>
      <c r="D95" s="32"/>
      <c r="E95" s="54"/>
      <c r="F95" s="46"/>
    </row>
    <row r="96" spans="1:6" x14ac:dyDescent="0.25">
      <c r="A96" s="23" t="s">
        <v>79</v>
      </c>
      <c r="B96" s="25"/>
      <c r="C96" s="26"/>
      <c r="D96" s="26"/>
      <c r="E96" s="26"/>
      <c r="F96" s="27"/>
    </row>
    <row r="97" spans="1:6" ht="13.05" customHeight="1" x14ac:dyDescent="0.25">
      <c r="A97" s="31" t="s">
        <v>134</v>
      </c>
      <c r="B97" s="27"/>
      <c r="C97" s="32"/>
      <c r="D97" s="27"/>
      <c r="E97" s="32"/>
      <c r="F97" s="27"/>
    </row>
    <row r="98" spans="1:6" x14ac:dyDescent="0.25">
      <c r="A98" s="31" t="s">
        <v>135</v>
      </c>
      <c r="B98" s="32"/>
      <c r="C98" s="32"/>
      <c r="D98" s="32"/>
      <c r="E98" s="54"/>
      <c r="F98" s="46"/>
    </row>
    <row r="99" spans="1:6" x14ac:dyDescent="0.25">
      <c r="A99" s="36" t="s">
        <v>136</v>
      </c>
      <c r="B99" s="36"/>
      <c r="C99" s="36"/>
      <c r="D99" s="36"/>
      <c r="E99" s="54"/>
      <c r="F99" s="46"/>
    </row>
    <row r="100" spans="1:6" x14ac:dyDescent="0.25">
      <c r="A100" s="40"/>
      <c r="B100" s="27"/>
      <c r="C100" s="27"/>
      <c r="D100" s="27"/>
      <c r="E100" s="46"/>
      <c r="F100" s="46"/>
    </row>
    <row r="101" spans="1:6" hidden="1" x14ac:dyDescent="0.25">
      <c r="A101" s="40"/>
      <c r="B101" s="27"/>
      <c r="C101" s="27"/>
      <c r="D101" s="27"/>
      <c r="E101" s="46"/>
      <c r="F101" s="46"/>
    </row>
    <row r="102" spans="1:6" hidden="1" x14ac:dyDescent="0.25"/>
    <row r="103" spans="1:6" hidden="1" x14ac:dyDescent="0.25"/>
    <row r="104" spans="1:6" hidden="1" x14ac:dyDescent="0.25"/>
    <row r="105" spans="1:6" hidden="1" x14ac:dyDescent="0.25"/>
    <row r="106" spans="1:6" ht="12.75" hidden="1" customHeight="1" x14ac:dyDescent="0.25"/>
    <row r="107" spans="1:6" hidden="1" x14ac:dyDescent="0.25"/>
    <row r="108" spans="1:6" hidden="1" x14ac:dyDescent="0.25"/>
    <row r="109" spans="1:6" hidden="1" x14ac:dyDescent="0.25">
      <c r="A109" s="55"/>
      <c r="B109" s="46"/>
      <c r="C109" s="46"/>
      <c r="D109" s="46"/>
      <c r="E109" s="46"/>
      <c r="F109" s="46"/>
    </row>
    <row r="110" spans="1:6" hidden="1" x14ac:dyDescent="0.25">
      <c r="A110" s="55"/>
      <c r="B110" s="46"/>
      <c r="C110" s="46"/>
      <c r="D110" s="46"/>
      <c r="E110" s="46"/>
      <c r="F110" s="46"/>
    </row>
    <row r="111" spans="1:6" hidden="1" x14ac:dyDescent="0.25">
      <c r="A111" s="55"/>
      <c r="B111" s="46"/>
      <c r="C111" s="46"/>
      <c r="D111" s="46"/>
      <c r="E111" s="46"/>
      <c r="F111" s="46"/>
    </row>
    <row r="112" spans="1:6" hidden="1" x14ac:dyDescent="0.25">
      <c r="A112" s="55"/>
      <c r="B112" s="46"/>
      <c r="C112" s="46"/>
      <c r="D112" s="46"/>
      <c r="E112" s="46"/>
      <c r="F112" s="46"/>
    </row>
    <row r="113" spans="1:6" hidden="1" x14ac:dyDescent="0.25">
      <c r="A113" s="55"/>
      <c r="B113" s="46"/>
      <c r="C113" s="46"/>
      <c r="D113" s="46"/>
      <c r="E113" s="46"/>
      <c r="F113" s="46"/>
    </row>
    <row r="114" spans="1:6" hidden="1" x14ac:dyDescent="0.25"/>
    <row r="115" spans="1:6" hidden="1" x14ac:dyDescent="0.25"/>
    <row r="116" spans="1:6" hidden="1" x14ac:dyDescent="0.25"/>
    <row r="117" spans="1:6" hidden="1" x14ac:dyDescent="0.25"/>
    <row r="118" spans="1:6" hidden="1" x14ac:dyDescent="0.25"/>
    <row r="119" spans="1:6" hidden="1" x14ac:dyDescent="0.25"/>
    <row r="120" spans="1:6" hidden="1" x14ac:dyDescent="0.25"/>
    <row r="121" spans="1:6" hidden="1" x14ac:dyDescent="0.25"/>
    <row r="122" spans="1:6" x14ac:dyDescent="0.25"/>
    <row r="123" spans="1:6" x14ac:dyDescent="0.25"/>
    <row r="124" spans="1:6" x14ac:dyDescent="0.25"/>
    <row r="125" spans="1:6" x14ac:dyDescent="0.25"/>
    <row r="126" spans="1:6" x14ac:dyDescent="0.25"/>
    <row r="127" spans="1:6" x14ac:dyDescent="0.25"/>
    <row r="128" spans="1:6"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sheetData>
  <sheetProtection formatCells="0" formatRows="0" insertColumns="0" insertRows="0" deleteRows="0"/>
  <sortState ref="A27:E72">
    <sortCondition ref="C27:C72"/>
  </sortState>
  <mergeCells count="15">
    <mergeCell ref="B7:E7"/>
    <mergeCell ref="B5:E5"/>
    <mergeCell ref="D88:E88"/>
    <mergeCell ref="A1:E1"/>
    <mergeCell ref="A24:E24"/>
    <mergeCell ref="A79:E79"/>
    <mergeCell ref="B2:E2"/>
    <mergeCell ref="B3:E3"/>
    <mergeCell ref="B4:E4"/>
    <mergeCell ref="A8:E8"/>
    <mergeCell ref="A9:E9"/>
    <mergeCell ref="B6:E6"/>
    <mergeCell ref="D22:E22"/>
    <mergeCell ref="D77:E77"/>
    <mergeCell ref="A10:E10"/>
  </mergeCells>
  <dataValidations xWindow="290" yWindow="836"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75:A76 A12 A21 A81 A87">
      <formula1>$B$4</formula1>
      <formula2>$B$5</formula2>
    </dataValidation>
    <dataValidation allowBlank="1" showInputMessage="1" showErrorMessage="1" prompt="Insert additional rows as needed:_x000a_- 'right click' on a row number (left of screen)_x000a_- select 'Insert' (this will insert a row above it)" sqref="A80 A25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27:A74 A86 A82:A83 A85">
      <formula1>$B$4</formula1>
      <formula2>$B$5</formula2>
    </dataValidation>
  </dataValidations>
  <pageMargins left="0.70866141732283472" right="0.70866141732283472" top="0.74803149606299213" bottom="0.74803149606299213" header="0.31496062992125984" footer="0.31496062992125984"/>
  <pageSetup paperSize="9" scale="68"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xWindow="290" yWindow="836"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B12:B21 B26:B76 B86:B87 B81:B83 B85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zoomScaleNormal="100" workbookViewId="0">
      <selection activeCell="A14" sqref="A14:XFD14"/>
    </sheetView>
  </sheetViews>
  <sheetFormatPr defaultColWidth="0" defaultRowHeight="13.2" zeroHeight="1" x14ac:dyDescent="0.25"/>
  <cols>
    <col min="1" max="1" width="35.77734375" style="16" customWidth="1"/>
    <col min="2" max="2" width="14.21875" style="16" customWidth="1"/>
    <col min="3" max="3" width="71.44140625" style="16" customWidth="1"/>
    <col min="4" max="4" width="50" style="16" customWidth="1"/>
    <col min="5" max="5" width="21.44140625" style="16" customWidth="1"/>
    <col min="6" max="6" width="39.21875" style="16" customWidth="1"/>
    <col min="7" max="10" width="9.21875" style="16" hidden="1" customWidth="1"/>
    <col min="11" max="13" width="0" style="16" hidden="1" customWidth="1"/>
    <col min="14" max="16384" width="0" style="16" hidden="1"/>
  </cols>
  <sheetData>
    <row r="1" spans="1:6" ht="26.25" customHeight="1" x14ac:dyDescent="0.25">
      <c r="A1" s="174" t="s">
        <v>109</v>
      </c>
      <c r="B1" s="174"/>
      <c r="C1" s="174"/>
      <c r="D1" s="174"/>
      <c r="E1" s="174"/>
      <c r="F1" s="38"/>
    </row>
    <row r="2" spans="1:6" ht="21" customHeight="1" x14ac:dyDescent="0.25">
      <c r="A2" s="4" t="s">
        <v>52</v>
      </c>
      <c r="B2" s="177" t="str">
        <f>'Summary and sign-off'!B2:F2</f>
        <v>Te Hiringa Hauora</v>
      </c>
      <c r="C2" s="177"/>
      <c r="D2" s="177"/>
      <c r="E2" s="177"/>
      <c r="F2" s="38"/>
    </row>
    <row r="3" spans="1:6" ht="21" customHeight="1" x14ac:dyDescent="0.25">
      <c r="A3" s="4" t="s">
        <v>110</v>
      </c>
      <c r="B3" s="177" t="str">
        <f>'Summary and sign-off'!B3:F3</f>
        <v>Tane Cassidy</v>
      </c>
      <c r="C3" s="177"/>
      <c r="D3" s="177"/>
      <c r="E3" s="177"/>
      <c r="F3" s="38"/>
    </row>
    <row r="4" spans="1:6" ht="21" customHeight="1" x14ac:dyDescent="0.25">
      <c r="A4" s="4" t="s">
        <v>111</v>
      </c>
      <c r="B4" s="177">
        <f>'Summary and sign-off'!B4:F4</f>
        <v>44378</v>
      </c>
      <c r="C4" s="177"/>
      <c r="D4" s="177"/>
      <c r="E4" s="177"/>
      <c r="F4" s="38"/>
    </row>
    <row r="5" spans="1:6" ht="21" customHeight="1" x14ac:dyDescent="0.25">
      <c r="A5" s="4" t="s">
        <v>112</v>
      </c>
      <c r="B5" s="177">
        <f>'Summary and sign-off'!B5:F5</f>
        <v>44742</v>
      </c>
      <c r="C5" s="177"/>
      <c r="D5" s="177"/>
      <c r="E5" s="177"/>
      <c r="F5" s="38"/>
    </row>
    <row r="6" spans="1:6" ht="21" customHeight="1" x14ac:dyDescent="0.25">
      <c r="A6" s="4" t="s">
        <v>113</v>
      </c>
      <c r="B6" s="172" t="s">
        <v>81</v>
      </c>
      <c r="C6" s="172"/>
      <c r="D6" s="172"/>
      <c r="E6" s="172"/>
      <c r="F6" s="38"/>
    </row>
    <row r="7" spans="1:6" ht="21" customHeight="1" x14ac:dyDescent="0.25">
      <c r="A7" s="4" t="s">
        <v>56</v>
      </c>
      <c r="B7" s="172" t="s">
        <v>83</v>
      </c>
      <c r="C7" s="172"/>
      <c r="D7" s="172"/>
      <c r="E7" s="172"/>
      <c r="F7" s="38"/>
    </row>
    <row r="8" spans="1:6" ht="35.25" customHeight="1" x14ac:dyDescent="0.3">
      <c r="A8" s="187" t="s">
        <v>137</v>
      </c>
      <c r="B8" s="187"/>
      <c r="C8" s="188"/>
      <c r="D8" s="188"/>
      <c r="E8" s="188"/>
      <c r="F8" s="42"/>
    </row>
    <row r="9" spans="1:6" ht="35.25" customHeight="1" x14ac:dyDescent="0.3">
      <c r="A9" s="185" t="s">
        <v>138</v>
      </c>
      <c r="B9" s="186"/>
      <c r="C9" s="186"/>
      <c r="D9" s="186"/>
      <c r="E9" s="186"/>
      <c r="F9" s="42"/>
    </row>
    <row r="10" spans="1:6" ht="27" customHeight="1" x14ac:dyDescent="0.25">
      <c r="A10" s="35" t="s">
        <v>139</v>
      </c>
      <c r="B10" s="35" t="s">
        <v>62</v>
      </c>
      <c r="C10" s="35" t="s">
        <v>140</v>
      </c>
      <c r="D10" s="35" t="s">
        <v>141</v>
      </c>
      <c r="E10" s="35" t="s">
        <v>121</v>
      </c>
      <c r="F10" s="23"/>
    </row>
    <row r="11" spans="1:6" s="87" customFormat="1" hidden="1" x14ac:dyDescent="0.25">
      <c r="A11" s="137"/>
      <c r="B11" s="134"/>
      <c r="C11" s="138"/>
      <c r="D11" s="138"/>
      <c r="E11" s="139"/>
      <c r="F11" s="2"/>
    </row>
    <row r="12" spans="1:6" s="87" customFormat="1" ht="39.6" x14ac:dyDescent="0.25">
      <c r="A12" s="170">
        <v>44411</v>
      </c>
      <c r="B12" s="158">
        <v>47.82</v>
      </c>
      <c r="C12" s="162" t="s">
        <v>179</v>
      </c>
      <c r="D12" s="162" t="s">
        <v>176</v>
      </c>
      <c r="E12" s="163" t="s">
        <v>175</v>
      </c>
      <c r="F12" s="2"/>
    </row>
    <row r="13" spans="1:6" s="87" customFormat="1" ht="39.6" x14ac:dyDescent="0.25">
      <c r="A13" s="170">
        <v>44412</v>
      </c>
      <c r="B13" s="158">
        <v>8.26</v>
      </c>
      <c r="C13" s="162" t="s">
        <v>180</v>
      </c>
      <c r="D13" s="162" t="s">
        <v>177</v>
      </c>
      <c r="E13" s="163" t="s">
        <v>178</v>
      </c>
      <c r="F13" s="2"/>
    </row>
    <row r="14" spans="1:6" s="87" customFormat="1" x14ac:dyDescent="0.25">
      <c r="A14" s="170"/>
      <c r="B14" s="158"/>
      <c r="C14" s="162"/>
      <c r="D14" s="162"/>
      <c r="E14" s="163"/>
      <c r="F14" s="2"/>
    </row>
    <row r="15" spans="1:6" s="87" customFormat="1" x14ac:dyDescent="0.25">
      <c r="A15" s="170"/>
      <c r="B15" s="158"/>
      <c r="C15" s="162"/>
      <c r="D15" s="162"/>
      <c r="E15" s="163"/>
      <c r="F15" s="2"/>
    </row>
    <row r="16" spans="1:6" s="87" customFormat="1" x14ac:dyDescent="0.25">
      <c r="A16" s="170"/>
      <c r="B16" s="158"/>
      <c r="C16" s="162"/>
      <c r="D16" s="162"/>
      <c r="E16" s="163"/>
      <c r="F16" s="2"/>
    </row>
    <row r="17" spans="1:6" s="87" customFormat="1" x14ac:dyDescent="0.25">
      <c r="A17" s="170"/>
      <c r="B17" s="158"/>
      <c r="C17" s="162"/>
      <c r="D17" s="162"/>
      <c r="E17" s="163"/>
      <c r="F17" s="2"/>
    </row>
    <row r="18" spans="1:6" s="87" customFormat="1" x14ac:dyDescent="0.25">
      <c r="A18" s="170"/>
      <c r="B18" s="158"/>
      <c r="C18" s="162"/>
      <c r="D18" s="162"/>
      <c r="E18" s="163"/>
      <c r="F18" s="2"/>
    </row>
    <row r="19" spans="1:6" s="87" customFormat="1" x14ac:dyDescent="0.25">
      <c r="A19" s="170"/>
      <c r="B19" s="158"/>
      <c r="C19" s="162"/>
      <c r="D19" s="162"/>
      <c r="E19" s="163"/>
      <c r="F19" s="2"/>
    </row>
    <row r="20" spans="1:6" s="87" customFormat="1" x14ac:dyDescent="0.25">
      <c r="A20" s="170"/>
      <c r="B20" s="158"/>
      <c r="C20" s="162"/>
      <c r="D20" s="162"/>
      <c r="E20" s="163"/>
      <c r="F20" s="2"/>
    </row>
    <row r="21" spans="1:6" s="87" customFormat="1" x14ac:dyDescent="0.25">
      <c r="A21" s="170"/>
      <c r="B21" s="158"/>
      <c r="C21" s="162"/>
      <c r="D21" s="162"/>
      <c r="E21" s="163"/>
      <c r="F21" s="2"/>
    </row>
    <row r="22" spans="1:6" s="87" customFormat="1" ht="11.25" hidden="1" customHeight="1" x14ac:dyDescent="0.25">
      <c r="A22" s="137"/>
      <c r="B22" s="134"/>
      <c r="C22" s="138"/>
      <c r="D22" s="138"/>
      <c r="E22" s="139"/>
      <c r="F22" s="2"/>
    </row>
    <row r="23" spans="1:6" ht="34.5" customHeight="1" x14ac:dyDescent="0.25">
      <c r="A23" s="88" t="s">
        <v>142</v>
      </c>
      <c r="B23" s="97">
        <f>SUM(B11:B22)</f>
        <v>56.08</v>
      </c>
      <c r="C23" s="106" t="str">
        <f>IF(SUBTOTAL(3,B11:B22)=SUBTOTAL(103,B11:B22),'Summary and sign-off'!$A$48,'Summary and sign-off'!$A$49)</f>
        <v>Check - there are no hidden rows with data</v>
      </c>
      <c r="D23" s="178" t="str">
        <f>IF('Summary and sign-off'!F58='Summary and sign-off'!F54,'Summary and sign-off'!A51,'Summary and sign-off'!A50)</f>
        <v>Check - each entry provides sufficient information</v>
      </c>
      <c r="E23" s="178"/>
      <c r="F23" s="2"/>
    </row>
    <row r="24" spans="1:6" x14ac:dyDescent="0.25">
      <c r="A24" s="21"/>
      <c r="B24" s="20"/>
      <c r="C24" s="20"/>
      <c r="D24" s="20"/>
      <c r="E24" s="20"/>
      <c r="F24" s="38"/>
    </row>
    <row r="25" spans="1:6" x14ac:dyDescent="0.25">
      <c r="A25" s="21" t="s">
        <v>73</v>
      </c>
      <c r="B25" s="22"/>
      <c r="C25" s="27"/>
      <c r="D25" s="20"/>
      <c r="E25" s="20"/>
      <c r="F25" s="38"/>
    </row>
    <row r="26" spans="1:6" ht="12.75" customHeight="1" x14ac:dyDescent="0.25">
      <c r="A26" s="23" t="s">
        <v>143</v>
      </c>
      <c r="B26" s="23"/>
      <c r="C26" s="23"/>
      <c r="D26" s="23"/>
      <c r="E26" s="23"/>
      <c r="F26" s="38"/>
    </row>
    <row r="27" spans="1:6" x14ac:dyDescent="0.25">
      <c r="A27" s="23" t="s">
        <v>144</v>
      </c>
      <c r="B27" s="31"/>
      <c r="C27" s="43"/>
      <c r="D27" s="44"/>
      <c r="E27" s="44"/>
      <c r="F27" s="38"/>
    </row>
    <row r="28" spans="1:6" x14ac:dyDescent="0.25">
      <c r="A28" s="23" t="s">
        <v>79</v>
      </c>
      <c r="B28" s="25"/>
      <c r="C28" s="26"/>
      <c r="D28" s="26"/>
      <c r="E28" s="26"/>
      <c r="F28" s="27"/>
    </row>
    <row r="29" spans="1:6" x14ac:dyDescent="0.25">
      <c r="A29" s="31" t="s">
        <v>145</v>
      </c>
      <c r="B29" s="31"/>
      <c r="C29" s="43"/>
      <c r="D29" s="43"/>
      <c r="E29" s="43"/>
      <c r="F29" s="38"/>
    </row>
    <row r="30" spans="1:6" ht="12.75" customHeight="1" x14ac:dyDescent="0.25">
      <c r="A30" s="31" t="s">
        <v>146</v>
      </c>
      <c r="B30" s="31"/>
      <c r="C30" s="45"/>
      <c r="D30" s="45"/>
      <c r="E30" s="33"/>
      <c r="F30" s="38"/>
    </row>
    <row r="31" spans="1:6" x14ac:dyDescent="0.25">
      <c r="A31" s="20"/>
      <c r="B31" s="20"/>
      <c r="C31" s="20"/>
      <c r="D31" s="20"/>
      <c r="E31" s="20"/>
      <c r="F31" s="38"/>
    </row>
    <row r="32" spans="1:6"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x14ac:dyDescent="0.25"/>
    <row r="52" x14ac:dyDescent="0.25"/>
  </sheetData>
  <sheetProtection sheet="1" formatCells="0" insertRows="0" deleteRows="0"/>
  <mergeCells count="10">
    <mergeCell ref="D23:E23"/>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2">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6 A17 A18 A19 A20 A21">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B16:B22 B11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80"/>
  <sheetViews>
    <sheetView zoomScaleNormal="100" workbookViewId="0">
      <selection activeCell="C22" sqref="C22"/>
    </sheetView>
  </sheetViews>
  <sheetFormatPr defaultColWidth="0" defaultRowHeight="13.2" zeroHeight="1" x14ac:dyDescent="0.25"/>
  <cols>
    <col min="1" max="1" width="35.77734375" style="16" customWidth="1"/>
    <col min="2" max="2" width="14.21875" style="16" customWidth="1"/>
    <col min="3" max="3" width="71.44140625" style="16" customWidth="1"/>
    <col min="4" max="4" width="50" style="16" customWidth="1"/>
    <col min="5" max="5" width="21.44140625" style="16" customWidth="1"/>
    <col min="6" max="6" width="36.77734375" style="16" customWidth="1"/>
    <col min="7" max="10" width="9.21875" style="16" hidden="1" customWidth="1"/>
    <col min="11" max="13" width="0" style="16" hidden="1" customWidth="1"/>
    <col min="14" max="16384" width="9.21875" style="16" hidden="1"/>
  </cols>
  <sheetData>
    <row r="1" spans="1:6" ht="26.25" customHeight="1" x14ac:dyDescent="0.25">
      <c r="A1" s="174" t="s">
        <v>109</v>
      </c>
      <c r="B1" s="174"/>
      <c r="C1" s="174"/>
      <c r="D1" s="174"/>
      <c r="E1" s="174"/>
      <c r="F1" s="24"/>
    </row>
    <row r="2" spans="1:6" ht="21" customHeight="1" x14ac:dyDescent="0.25">
      <c r="A2" s="4" t="s">
        <v>52</v>
      </c>
      <c r="B2" s="177" t="str">
        <f>'Summary and sign-off'!B2:F2</f>
        <v>Te Hiringa Hauora</v>
      </c>
      <c r="C2" s="177"/>
      <c r="D2" s="177"/>
      <c r="E2" s="177"/>
      <c r="F2" s="24"/>
    </row>
    <row r="3" spans="1:6" ht="21" customHeight="1" x14ac:dyDescent="0.25">
      <c r="A3" s="4" t="s">
        <v>110</v>
      </c>
      <c r="B3" s="177" t="str">
        <f>'Summary and sign-off'!B3:F3</f>
        <v>Tane Cassidy</v>
      </c>
      <c r="C3" s="177"/>
      <c r="D3" s="177"/>
      <c r="E3" s="177"/>
      <c r="F3" s="24"/>
    </row>
    <row r="4" spans="1:6" ht="21" customHeight="1" x14ac:dyDescent="0.25">
      <c r="A4" s="4" t="s">
        <v>111</v>
      </c>
      <c r="B4" s="177">
        <f>'Summary and sign-off'!B4:F4</f>
        <v>44378</v>
      </c>
      <c r="C4" s="177"/>
      <c r="D4" s="177"/>
      <c r="E4" s="177"/>
      <c r="F4" s="24"/>
    </row>
    <row r="5" spans="1:6" ht="21" customHeight="1" x14ac:dyDescent="0.25">
      <c r="A5" s="4" t="s">
        <v>112</v>
      </c>
      <c r="B5" s="177">
        <f>'Summary and sign-off'!B5:F5</f>
        <v>44742</v>
      </c>
      <c r="C5" s="177"/>
      <c r="D5" s="177"/>
      <c r="E5" s="177"/>
      <c r="F5" s="24"/>
    </row>
    <row r="6" spans="1:6" ht="21" customHeight="1" x14ac:dyDescent="0.25">
      <c r="A6" s="4" t="s">
        <v>113</v>
      </c>
      <c r="B6" s="172" t="s">
        <v>81</v>
      </c>
      <c r="C6" s="172"/>
      <c r="D6" s="172"/>
      <c r="E6" s="172"/>
      <c r="F6" s="34"/>
    </row>
    <row r="7" spans="1:6" ht="21" customHeight="1" x14ac:dyDescent="0.25">
      <c r="A7" s="4" t="s">
        <v>56</v>
      </c>
      <c r="B7" s="172" t="s">
        <v>83</v>
      </c>
      <c r="C7" s="172"/>
      <c r="D7" s="172"/>
      <c r="E7" s="172"/>
      <c r="F7" s="34"/>
    </row>
    <row r="8" spans="1:6" ht="35.25" customHeight="1" x14ac:dyDescent="0.25">
      <c r="A8" s="181" t="s">
        <v>147</v>
      </c>
      <c r="B8" s="181"/>
      <c r="C8" s="188"/>
      <c r="D8" s="188"/>
      <c r="E8" s="188"/>
      <c r="F8" s="24"/>
    </row>
    <row r="9" spans="1:6" ht="35.25" customHeight="1" x14ac:dyDescent="0.25">
      <c r="A9" s="189" t="s">
        <v>148</v>
      </c>
      <c r="B9" s="190"/>
      <c r="C9" s="190"/>
      <c r="D9" s="190"/>
      <c r="E9" s="190"/>
      <c r="F9" s="24"/>
    </row>
    <row r="10" spans="1:6" ht="27" customHeight="1" x14ac:dyDescent="0.25">
      <c r="A10" s="35" t="s">
        <v>117</v>
      </c>
      <c r="B10" s="35" t="s">
        <v>62</v>
      </c>
      <c r="C10" s="35" t="s">
        <v>149</v>
      </c>
      <c r="D10" s="35" t="s">
        <v>150</v>
      </c>
      <c r="E10" s="35" t="s">
        <v>121</v>
      </c>
      <c r="F10" s="36"/>
    </row>
    <row r="11" spans="1:6" s="87" customFormat="1" hidden="1" x14ac:dyDescent="0.25">
      <c r="A11" s="137"/>
      <c r="B11" s="134"/>
      <c r="C11" s="138"/>
      <c r="D11" s="138"/>
      <c r="E11" s="139"/>
      <c r="F11" s="3"/>
    </row>
    <row r="12" spans="1:6" s="87" customFormat="1" x14ac:dyDescent="0.25">
      <c r="A12" s="157">
        <v>44386</v>
      </c>
      <c r="B12" s="158">
        <v>700</v>
      </c>
      <c r="C12" s="162" t="s">
        <v>226</v>
      </c>
      <c r="D12" s="162" t="s">
        <v>197</v>
      </c>
      <c r="E12" s="163" t="s">
        <v>198</v>
      </c>
      <c r="F12" s="3"/>
    </row>
    <row r="13" spans="1:6" s="87" customFormat="1" x14ac:dyDescent="0.25">
      <c r="A13" s="157">
        <v>44447</v>
      </c>
      <c r="B13" s="158">
        <v>350</v>
      </c>
      <c r="C13" s="162" t="s">
        <v>226</v>
      </c>
      <c r="D13" s="162" t="s">
        <v>197</v>
      </c>
      <c r="E13" s="163" t="s">
        <v>198</v>
      </c>
      <c r="F13" s="3"/>
    </row>
    <row r="14" spans="1:6" s="87" customFormat="1" x14ac:dyDescent="0.25">
      <c r="A14" s="157">
        <v>44484</v>
      </c>
      <c r="B14" s="158">
        <v>350</v>
      </c>
      <c r="C14" s="162" t="s">
        <v>226</v>
      </c>
      <c r="D14" s="162" t="s">
        <v>197</v>
      </c>
      <c r="E14" s="163" t="s">
        <v>198</v>
      </c>
      <c r="F14" s="3"/>
    </row>
    <row r="15" spans="1:6" s="87" customFormat="1" x14ac:dyDescent="0.25">
      <c r="A15" s="157">
        <v>44488</v>
      </c>
      <c r="B15" s="158">
        <v>175</v>
      </c>
      <c r="C15" s="162" t="s">
        <v>226</v>
      </c>
      <c r="D15" s="162" t="s">
        <v>197</v>
      </c>
      <c r="E15" s="163" t="s">
        <v>198</v>
      </c>
      <c r="F15" s="3"/>
    </row>
    <row r="16" spans="1:6" s="87" customFormat="1" x14ac:dyDescent="0.25">
      <c r="A16" s="157">
        <v>44509</v>
      </c>
      <c r="B16" s="158">
        <v>350</v>
      </c>
      <c r="C16" s="162" t="s">
        <v>226</v>
      </c>
      <c r="D16" s="162" t="s">
        <v>197</v>
      </c>
      <c r="E16" s="163" t="s">
        <v>198</v>
      </c>
      <c r="F16" s="3"/>
    </row>
    <row r="17" spans="1:6" s="87" customFormat="1" x14ac:dyDescent="0.25">
      <c r="A17" s="157">
        <v>44511</v>
      </c>
      <c r="B17" s="158">
        <v>350</v>
      </c>
      <c r="C17" s="162" t="s">
        <v>226</v>
      </c>
      <c r="D17" s="162" t="s">
        <v>197</v>
      </c>
      <c r="E17" s="163" t="s">
        <v>198</v>
      </c>
      <c r="F17" s="3"/>
    </row>
    <row r="18" spans="1:6" s="87" customFormat="1" x14ac:dyDescent="0.25">
      <c r="A18" s="157">
        <v>44523</v>
      </c>
      <c r="B18" s="158">
        <v>700</v>
      </c>
      <c r="C18" s="162" t="s">
        <v>226</v>
      </c>
      <c r="D18" s="162" t="s">
        <v>197</v>
      </c>
      <c r="E18" s="163" t="s">
        <v>198</v>
      </c>
      <c r="F18" s="3"/>
    </row>
    <row r="19" spans="1:6" s="87" customFormat="1" x14ac:dyDescent="0.25">
      <c r="A19" s="157">
        <v>44601</v>
      </c>
      <c r="B19" s="158">
        <v>350</v>
      </c>
      <c r="C19" s="162" t="s">
        <v>226</v>
      </c>
      <c r="D19" s="162" t="s">
        <v>197</v>
      </c>
      <c r="E19" s="163" t="s">
        <v>198</v>
      </c>
      <c r="F19" s="3"/>
    </row>
    <row r="20" spans="1:6" s="87" customFormat="1" x14ac:dyDescent="0.25">
      <c r="A20" s="157">
        <v>44636</v>
      </c>
      <c r="B20" s="158">
        <v>350</v>
      </c>
      <c r="C20" s="162" t="s">
        <v>226</v>
      </c>
      <c r="D20" s="162" t="s">
        <v>197</v>
      </c>
      <c r="E20" s="163" t="s">
        <v>198</v>
      </c>
      <c r="F20" s="3"/>
    </row>
    <row r="21" spans="1:6" s="87" customFormat="1" x14ac:dyDescent="0.25">
      <c r="A21" s="157">
        <v>44378</v>
      </c>
      <c r="B21" s="158">
        <v>1042.5999999999999</v>
      </c>
      <c r="C21" s="162" t="s">
        <v>212</v>
      </c>
      <c r="D21" s="162" t="s">
        <v>208</v>
      </c>
      <c r="E21" s="163" t="s">
        <v>198</v>
      </c>
      <c r="F21" s="3"/>
    </row>
    <row r="22" spans="1:6" s="87" customFormat="1" x14ac:dyDescent="0.25">
      <c r="A22" s="161">
        <v>44378</v>
      </c>
      <c r="B22" s="158">
        <v>22</v>
      </c>
      <c r="C22" s="162" t="s">
        <v>212</v>
      </c>
      <c r="D22" s="162" t="s">
        <v>209</v>
      </c>
      <c r="E22" s="163" t="s">
        <v>198</v>
      </c>
      <c r="F22" s="3"/>
    </row>
    <row r="23" spans="1:6" s="87" customFormat="1" x14ac:dyDescent="0.25">
      <c r="A23" s="161">
        <v>44378</v>
      </c>
      <c r="B23" s="158">
        <v>10</v>
      </c>
      <c r="C23" s="162" t="s">
        <v>212</v>
      </c>
      <c r="D23" s="162" t="s">
        <v>210</v>
      </c>
      <c r="E23" s="163" t="s">
        <v>211</v>
      </c>
      <c r="F23" s="3"/>
    </row>
    <row r="24" spans="1:6" s="87" customFormat="1" x14ac:dyDescent="0.25">
      <c r="A24" s="161">
        <v>44409</v>
      </c>
      <c r="B24" s="158">
        <v>22</v>
      </c>
      <c r="C24" s="162" t="s">
        <v>212</v>
      </c>
      <c r="D24" s="162" t="s">
        <v>209</v>
      </c>
      <c r="E24" s="163" t="s">
        <v>198</v>
      </c>
      <c r="F24" s="3"/>
    </row>
    <row r="25" spans="1:6" s="87" customFormat="1" x14ac:dyDescent="0.25">
      <c r="A25" s="161">
        <v>44409</v>
      </c>
      <c r="B25" s="158">
        <v>10</v>
      </c>
      <c r="C25" s="162" t="s">
        <v>212</v>
      </c>
      <c r="D25" s="162" t="s">
        <v>210</v>
      </c>
      <c r="E25" s="163" t="s">
        <v>211</v>
      </c>
      <c r="F25" s="3"/>
    </row>
    <row r="26" spans="1:6" s="87" customFormat="1" x14ac:dyDescent="0.25">
      <c r="A26" s="161">
        <v>44440</v>
      </c>
      <c r="B26" s="158">
        <v>22</v>
      </c>
      <c r="C26" s="162" t="s">
        <v>212</v>
      </c>
      <c r="D26" s="162" t="s">
        <v>209</v>
      </c>
      <c r="E26" s="163" t="s">
        <v>198</v>
      </c>
      <c r="F26" s="3"/>
    </row>
    <row r="27" spans="1:6" s="87" customFormat="1" x14ac:dyDescent="0.25">
      <c r="A27" s="161">
        <v>44440</v>
      </c>
      <c r="B27" s="158">
        <v>10</v>
      </c>
      <c r="C27" s="162" t="s">
        <v>212</v>
      </c>
      <c r="D27" s="162" t="s">
        <v>210</v>
      </c>
      <c r="E27" s="163" t="s">
        <v>211</v>
      </c>
      <c r="F27" s="3"/>
    </row>
    <row r="28" spans="1:6" s="87" customFormat="1" x14ac:dyDescent="0.25">
      <c r="A28" s="161">
        <v>44470</v>
      </c>
      <c r="B28" s="158">
        <v>22</v>
      </c>
      <c r="C28" s="162" t="s">
        <v>212</v>
      </c>
      <c r="D28" s="162" t="s">
        <v>209</v>
      </c>
      <c r="E28" s="163" t="s">
        <v>198</v>
      </c>
      <c r="F28" s="3"/>
    </row>
    <row r="29" spans="1:6" s="87" customFormat="1" x14ac:dyDescent="0.25">
      <c r="A29" s="161">
        <v>44470</v>
      </c>
      <c r="B29" s="158">
        <v>10</v>
      </c>
      <c r="C29" s="162" t="s">
        <v>212</v>
      </c>
      <c r="D29" s="162" t="s">
        <v>210</v>
      </c>
      <c r="E29" s="163" t="s">
        <v>211</v>
      </c>
      <c r="F29" s="3"/>
    </row>
    <row r="30" spans="1:6" s="87" customFormat="1" x14ac:dyDescent="0.25">
      <c r="A30" s="161">
        <v>44501</v>
      </c>
      <c r="B30" s="158">
        <v>22</v>
      </c>
      <c r="C30" s="162" t="s">
        <v>212</v>
      </c>
      <c r="D30" s="162" t="s">
        <v>209</v>
      </c>
      <c r="E30" s="163" t="s">
        <v>198</v>
      </c>
      <c r="F30" s="3"/>
    </row>
    <row r="31" spans="1:6" s="87" customFormat="1" x14ac:dyDescent="0.25">
      <c r="A31" s="161">
        <v>44501</v>
      </c>
      <c r="B31" s="158">
        <v>10</v>
      </c>
      <c r="C31" s="162" t="s">
        <v>212</v>
      </c>
      <c r="D31" s="162" t="s">
        <v>210</v>
      </c>
      <c r="E31" s="163" t="s">
        <v>211</v>
      </c>
      <c r="F31" s="3"/>
    </row>
    <row r="32" spans="1:6" s="87" customFormat="1" x14ac:dyDescent="0.25">
      <c r="A32" s="161">
        <v>44531</v>
      </c>
      <c r="B32" s="158">
        <v>22</v>
      </c>
      <c r="C32" s="162" t="s">
        <v>212</v>
      </c>
      <c r="D32" s="162" t="s">
        <v>209</v>
      </c>
      <c r="E32" s="163" t="s">
        <v>198</v>
      </c>
      <c r="F32" s="3"/>
    </row>
    <row r="33" spans="1:6" s="87" customFormat="1" x14ac:dyDescent="0.25">
      <c r="A33" s="161">
        <v>44531</v>
      </c>
      <c r="B33" s="158">
        <v>10</v>
      </c>
      <c r="C33" s="162" t="s">
        <v>212</v>
      </c>
      <c r="D33" s="162" t="s">
        <v>210</v>
      </c>
      <c r="E33" s="163" t="s">
        <v>211</v>
      </c>
      <c r="F33" s="3"/>
    </row>
    <row r="34" spans="1:6" s="87" customFormat="1" x14ac:dyDescent="0.25">
      <c r="A34" s="161">
        <v>44562</v>
      </c>
      <c r="B34" s="158">
        <v>22</v>
      </c>
      <c r="C34" s="162" t="s">
        <v>212</v>
      </c>
      <c r="D34" s="162" t="s">
        <v>209</v>
      </c>
      <c r="E34" s="163" t="s">
        <v>198</v>
      </c>
      <c r="F34" s="3"/>
    </row>
    <row r="35" spans="1:6" s="87" customFormat="1" x14ac:dyDescent="0.25">
      <c r="A35" s="161">
        <v>44562</v>
      </c>
      <c r="B35" s="158">
        <v>10</v>
      </c>
      <c r="C35" s="162" t="s">
        <v>212</v>
      </c>
      <c r="D35" s="162" t="s">
        <v>210</v>
      </c>
      <c r="E35" s="163" t="s">
        <v>211</v>
      </c>
      <c r="F35" s="3"/>
    </row>
    <row r="36" spans="1:6" s="87" customFormat="1" x14ac:dyDescent="0.25">
      <c r="A36" s="161">
        <v>44593</v>
      </c>
      <c r="B36" s="158">
        <v>22</v>
      </c>
      <c r="C36" s="162" t="s">
        <v>212</v>
      </c>
      <c r="D36" s="162" t="s">
        <v>209</v>
      </c>
      <c r="E36" s="163" t="s">
        <v>198</v>
      </c>
      <c r="F36" s="3"/>
    </row>
    <row r="37" spans="1:6" s="87" customFormat="1" x14ac:dyDescent="0.25">
      <c r="A37" s="161">
        <v>44593</v>
      </c>
      <c r="B37" s="158">
        <v>10</v>
      </c>
      <c r="C37" s="162" t="s">
        <v>212</v>
      </c>
      <c r="D37" s="162" t="s">
        <v>210</v>
      </c>
      <c r="E37" s="163" t="s">
        <v>211</v>
      </c>
      <c r="F37" s="3"/>
    </row>
    <row r="38" spans="1:6" s="87" customFormat="1" x14ac:dyDescent="0.25">
      <c r="A38" s="161">
        <v>44621</v>
      </c>
      <c r="B38" s="158">
        <v>22</v>
      </c>
      <c r="C38" s="162" t="s">
        <v>212</v>
      </c>
      <c r="D38" s="162" t="s">
        <v>209</v>
      </c>
      <c r="E38" s="163" t="s">
        <v>198</v>
      </c>
      <c r="F38" s="3"/>
    </row>
    <row r="39" spans="1:6" s="87" customFormat="1" x14ac:dyDescent="0.25">
      <c r="A39" s="161">
        <v>44621</v>
      </c>
      <c r="B39" s="158">
        <v>10</v>
      </c>
      <c r="C39" s="162" t="s">
        <v>212</v>
      </c>
      <c r="D39" s="162" t="s">
        <v>210</v>
      </c>
      <c r="E39" s="163" t="s">
        <v>211</v>
      </c>
      <c r="F39" s="3"/>
    </row>
    <row r="40" spans="1:6" s="87" customFormat="1" x14ac:dyDescent="0.25">
      <c r="A40" s="161">
        <v>44652</v>
      </c>
      <c r="B40" s="158">
        <v>22</v>
      </c>
      <c r="C40" s="162" t="s">
        <v>212</v>
      </c>
      <c r="D40" s="162" t="s">
        <v>209</v>
      </c>
      <c r="E40" s="163" t="s">
        <v>198</v>
      </c>
      <c r="F40" s="3"/>
    </row>
    <row r="41" spans="1:6" s="87" customFormat="1" x14ac:dyDescent="0.25">
      <c r="A41" s="161">
        <v>44652</v>
      </c>
      <c r="B41" s="158">
        <v>10</v>
      </c>
      <c r="C41" s="162" t="s">
        <v>212</v>
      </c>
      <c r="D41" s="162" t="s">
        <v>210</v>
      </c>
      <c r="E41" s="163" t="s">
        <v>211</v>
      </c>
      <c r="F41" s="3"/>
    </row>
    <row r="42" spans="1:6" s="87" customFormat="1" x14ac:dyDescent="0.25">
      <c r="A42" s="161">
        <v>44682</v>
      </c>
      <c r="B42" s="158">
        <v>22</v>
      </c>
      <c r="C42" s="162" t="s">
        <v>212</v>
      </c>
      <c r="D42" s="162" t="s">
        <v>209</v>
      </c>
      <c r="E42" s="163" t="s">
        <v>198</v>
      </c>
      <c r="F42" s="3"/>
    </row>
    <row r="43" spans="1:6" s="87" customFormat="1" x14ac:dyDescent="0.25">
      <c r="A43" s="161">
        <v>44682</v>
      </c>
      <c r="B43" s="158">
        <v>10</v>
      </c>
      <c r="C43" s="162" t="s">
        <v>212</v>
      </c>
      <c r="D43" s="162" t="s">
        <v>210</v>
      </c>
      <c r="E43" s="163" t="s">
        <v>211</v>
      </c>
      <c r="F43" s="3"/>
    </row>
    <row r="44" spans="1:6" s="87" customFormat="1" x14ac:dyDescent="0.25">
      <c r="A44" s="161">
        <v>44713</v>
      </c>
      <c r="B44" s="158">
        <v>22</v>
      </c>
      <c r="C44" s="162" t="s">
        <v>212</v>
      </c>
      <c r="D44" s="162" t="s">
        <v>209</v>
      </c>
      <c r="E44" s="163" t="s">
        <v>198</v>
      </c>
      <c r="F44" s="3"/>
    </row>
    <row r="45" spans="1:6" s="87" customFormat="1" x14ac:dyDescent="0.25">
      <c r="A45" s="161">
        <v>44713</v>
      </c>
      <c r="B45" s="158">
        <v>10</v>
      </c>
      <c r="C45" s="162" t="s">
        <v>212</v>
      </c>
      <c r="D45" s="162" t="s">
        <v>210</v>
      </c>
      <c r="E45" s="163" t="s">
        <v>211</v>
      </c>
      <c r="F45" s="3"/>
    </row>
    <row r="46" spans="1:6" s="87" customFormat="1" x14ac:dyDescent="0.25">
      <c r="A46" s="161">
        <v>44537</v>
      </c>
      <c r="B46" s="158">
        <v>389.57</v>
      </c>
      <c r="C46" s="162" t="s">
        <v>224</v>
      </c>
      <c r="D46" s="162" t="s">
        <v>215</v>
      </c>
      <c r="E46" s="163" t="s">
        <v>205</v>
      </c>
      <c r="F46" s="3"/>
    </row>
    <row r="47" spans="1:6" s="87" customFormat="1" x14ac:dyDescent="0.25">
      <c r="A47" s="161"/>
      <c r="B47" s="158"/>
      <c r="C47" s="162"/>
      <c r="D47" s="162"/>
      <c r="E47" s="163"/>
      <c r="F47" s="3"/>
    </row>
    <row r="48" spans="1:6" s="87" customFormat="1" x14ac:dyDescent="0.25">
      <c r="A48" s="161"/>
      <c r="B48" s="158"/>
      <c r="C48" s="162"/>
      <c r="D48" s="162"/>
      <c r="E48" s="163"/>
      <c r="F48" s="3"/>
    </row>
    <row r="49" spans="1:6" s="87" customFormat="1" x14ac:dyDescent="0.25">
      <c r="A49" s="161"/>
      <c r="B49" s="158"/>
      <c r="C49" s="162"/>
      <c r="D49" s="162"/>
      <c r="E49" s="163"/>
      <c r="F49" s="3"/>
    </row>
    <row r="50" spans="1:6" s="87" customFormat="1" hidden="1" x14ac:dyDescent="0.25">
      <c r="A50" s="137"/>
      <c r="B50" s="134"/>
      <c r="C50" s="138"/>
      <c r="D50" s="138"/>
      <c r="E50" s="139"/>
      <c r="F50" s="3"/>
    </row>
    <row r="51" spans="1:6" ht="34.5" customHeight="1" x14ac:dyDescent="0.25">
      <c r="A51" s="88" t="s">
        <v>151</v>
      </c>
      <c r="B51" s="97">
        <f>SUM(B11:B50)</f>
        <v>5491.17</v>
      </c>
      <c r="C51" s="106" t="str">
        <f>IF(SUBTOTAL(3,B11:B50)=SUBTOTAL(103,B11:B50),'Summary and sign-off'!$A$48,'Summary and sign-off'!$A$49)</f>
        <v>Check - there are no hidden rows with data</v>
      </c>
      <c r="D51" s="178" t="str">
        <f>IF('Summary and sign-off'!F59='Summary and sign-off'!F54,'Summary and sign-off'!A51,'Summary and sign-off'!A50)</f>
        <v>Check - each entry provides sufficient information</v>
      </c>
      <c r="E51" s="178"/>
      <c r="F51" s="37"/>
    </row>
    <row r="52" spans="1:6" ht="14.1" customHeight="1" x14ac:dyDescent="0.25">
      <c r="A52" s="38"/>
      <c r="B52" s="27"/>
      <c r="C52" s="20"/>
      <c r="D52" s="20"/>
      <c r="E52" s="20"/>
      <c r="F52" s="24"/>
    </row>
    <row r="53" spans="1:6" x14ac:dyDescent="0.25">
      <c r="A53" s="21" t="s">
        <v>152</v>
      </c>
      <c r="B53" s="20"/>
      <c r="C53" s="20"/>
      <c r="D53" s="20"/>
      <c r="E53" s="20"/>
      <c r="F53" s="24"/>
    </row>
    <row r="54" spans="1:6" ht="12.6" customHeight="1" x14ac:dyDescent="0.25">
      <c r="A54" s="23" t="s">
        <v>131</v>
      </c>
      <c r="B54" s="20"/>
      <c r="C54" s="20"/>
      <c r="D54" s="20"/>
      <c r="E54" s="20"/>
      <c r="F54" s="24"/>
    </row>
    <row r="55" spans="1:6" x14ac:dyDescent="0.25">
      <c r="A55" s="23" t="s">
        <v>79</v>
      </c>
      <c r="B55" s="25"/>
      <c r="C55" s="26"/>
      <c r="D55" s="26"/>
      <c r="E55" s="26"/>
      <c r="F55" s="27"/>
    </row>
    <row r="56" spans="1:6" x14ac:dyDescent="0.25">
      <c r="A56" s="31" t="s">
        <v>145</v>
      </c>
      <c r="B56" s="32"/>
      <c r="C56" s="27"/>
      <c r="D56" s="27"/>
      <c r="E56" s="27"/>
      <c r="F56" s="27"/>
    </row>
    <row r="57" spans="1:6" ht="12.75" customHeight="1" x14ac:dyDescent="0.25">
      <c r="A57" s="31" t="s">
        <v>146</v>
      </c>
      <c r="B57" s="39"/>
      <c r="C57" s="33"/>
      <c r="D57" s="33"/>
      <c r="E57" s="33"/>
      <c r="F57" s="33"/>
    </row>
    <row r="58" spans="1:6" x14ac:dyDescent="0.25">
      <c r="A58" s="38"/>
      <c r="B58" s="40"/>
      <c r="C58" s="20"/>
      <c r="D58" s="20"/>
      <c r="E58" s="20"/>
      <c r="F58" s="38"/>
    </row>
    <row r="59" spans="1:6" hidden="1" x14ac:dyDescent="0.25">
      <c r="A59" s="20"/>
      <c r="B59" s="20"/>
      <c r="C59" s="20"/>
      <c r="D59" s="20"/>
      <c r="E59" s="38"/>
    </row>
    <row r="60" spans="1:6" ht="12.75" hidden="1" customHeight="1" x14ac:dyDescent="0.25"/>
    <row r="61" spans="1:6" hidden="1" x14ac:dyDescent="0.25">
      <c r="A61" s="41"/>
      <c r="B61" s="41"/>
      <c r="C61" s="41"/>
      <c r="D61" s="41"/>
      <c r="E61" s="41"/>
      <c r="F61" s="24"/>
    </row>
    <row r="62" spans="1:6" hidden="1" x14ac:dyDescent="0.25">
      <c r="A62" s="41"/>
      <c r="B62" s="41"/>
      <c r="C62" s="41"/>
      <c r="D62" s="41"/>
      <c r="E62" s="41"/>
      <c r="F62" s="24"/>
    </row>
    <row r="63" spans="1:6" hidden="1" x14ac:dyDescent="0.25">
      <c r="A63" s="41"/>
      <c r="B63" s="41"/>
      <c r="C63" s="41"/>
      <c r="D63" s="41"/>
      <c r="E63" s="41"/>
      <c r="F63" s="24"/>
    </row>
    <row r="64" spans="1:6" hidden="1" x14ac:dyDescent="0.25">
      <c r="A64" s="41"/>
      <c r="B64" s="41"/>
      <c r="C64" s="41"/>
      <c r="D64" s="41"/>
      <c r="E64" s="41"/>
      <c r="F64" s="24"/>
    </row>
    <row r="65" spans="1:6" hidden="1" x14ac:dyDescent="0.25">
      <c r="A65" s="41"/>
      <c r="B65" s="41"/>
      <c r="C65" s="41"/>
      <c r="D65" s="41"/>
      <c r="E65" s="41"/>
      <c r="F65" s="24"/>
    </row>
    <row r="66" spans="1:6" hidden="1" x14ac:dyDescent="0.25"/>
    <row r="67" spans="1:6" hidden="1" x14ac:dyDescent="0.25"/>
    <row r="68" spans="1:6" hidden="1" x14ac:dyDescent="0.25"/>
    <row r="69" spans="1:6" hidden="1" x14ac:dyDescent="0.25"/>
    <row r="70" spans="1:6" hidden="1" x14ac:dyDescent="0.25"/>
    <row r="71" spans="1:6" hidden="1" x14ac:dyDescent="0.25"/>
    <row r="72" spans="1:6" hidden="1" x14ac:dyDescent="0.25"/>
    <row r="73" spans="1:6" hidden="1" x14ac:dyDescent="0.25"/>
    <row r="74" spans="1:6" hidden="1" x14ac:dyDescent="0.25"/>
    <row r="75" spans="1:6" hidden="1" x14ac:dyDescent="0.25"/>
    <row r="76" spans="1:6" hidden="1" x14ac:dyDescent="0.25"/>
    <row r="77" spans="1:6" x14ac:dyDescent="0.25"/>
    <row r="78" spans="1:6" x14ac:dyDescent="0.25"/>
    <row r="79" spans="1:6" x14ac:dyDescent="0.25"/>
    <row r="80" spans="1:6" x14ac:dyDescent="0.25"/>
  </sheetData>
  <sheetProtection sheet="1" formatCells="0" insertRows="0" deleteRows="0"/>
  <mergeCells count="10">
    <mergeCell ref="D51:E51"/>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50">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A15 A16:A18 A19 A20 A21 A22:A48 A49">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B11:B50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zoomScaleNormal="100" workbookViewId="0">
      <selection activeCell="B12" sqref="B12"/>
    </sheetView>
  </sheetViews>
  <sheetFormatPr defaultColWidth="0" defaultRowHeight="13.2" zeroHeight="1" x14ac:dyDescent="0.25"/>
  <cols>
    <col min="1" max="1" width="35.77734375" style="16" customWidth="1"/>
    <col min="2" max="2" width="46.77734375" style="16" customWidth="1"/>
    <col min="3" max="3" width="22.21875" style="16" customWidth="1"/>
    <col min="4" max="4" width="25.44140625" style="16" customWidth="1"/>
    <col min="5" max="6" width="35.77734375" style="16" customWidth="1"/>
    <col min="7" max="7" width="38" style="16" customWidth="1"/>
    <col min="8" max="10" width="9.21875" style="16" hidden="1" customWidth="1"/>
    <col min="11" max="15" width="0" style="16" hidden="1" customWidth="1"/>
    <col min="16" max="16384" width="0" style="16" hidden="1"/>
  </cols>
  <sheetData>
    <row r="1" spans="1:6" ht="26.25" customHeight="1" x14ac:dyDescent="0.25">
      <c r="A1" s="174" t="s">
        <v>153</v>
      </c>
      <c r="B1" s="174"/>
      <c r="C1" s="174"/>
      <c r="D1" s="174"/>
      <c r="E1" s="174"/>
      <c r="F1" s="174"/>
    </row>
    <row r="2" spans="1:6" ht="21" customHeight="1" x14ac:dyDescent="0.25">
      <c r="A2" s="4" t="s">
        <v>52</v>
      </c>
      <c r="B2" s="177" t="str">
        <f>'Summary and sign-off'!B2:F2</f>
        <v>Te Hiringa Hauora</v>
      </c>
      <c r="C2" s="177"/>
      <c r="D2" s="177"/>
      <c r="E2" s="177"/>
      <c r="F2" s="177"/>
    </row>
    <row r="3" spans="1:6" ht="21" customHeight="1" x14ac:dyDescent="0.25">
      <c r="A3" s="4" t="s">
        <v>110</v>
      </c>
      <c r="B3" s="177" t="str">
        <f>'Summary and sign-off'!B3:F3</f>
        <v>Tane Cassidy</v>
      </c>
      <c r="C3" s="177"/>
      <c r="D3" s="177"/>
      <c r="E3" s="177"/>
      <c r="F3" s="177"/>
    </row>
    <row r="4" spans="1:6" ht="21" customHeight="1" x14ac:dyDescent="0.25">
      <c r="A4" s="4" t="s">
        <v>111</v>
      </c>
      <c r="B4" s="177">
        <f>'Summary and sign-off'!B4:F4</f>
        <v>44378</v>
      </c>
      <c r="C4" s="177"/>
      <c r="D4" s="177"/>
      <c r="E4" s="177"/>
      <c r="F4" s="177"/>
    </row>
    <row r="5" spans="1:6" ht="21" customHeight="1" x14ac:dyDescent="0.25">
      <c r="A5" s="4" t="s">
        <v>112</v>
      </c>
      <c r="B5" s="177">
        <f>'Summary and sign-off'!B5:F5</f>
        <v>44742</v>
      </c>
      <c r="C5" s="177"/>
      <c r="D5" s="177"/>
      <c r="E5" s="177"/>
      <c r="F5" s="177"/>
    </row>
    <row r="6" spans="1:6" ht="21" customHeight="1" x14ac:dyDescent="0.25">
      <c r="A6" s="4" t="s">
        <v>154</v>
      </c>
      <c r="B6" s="172" t="s">
        <v>81</v>
      </c>
      <c r="C6" s="172"/>
      <c r="D6" s="172"/>
      <c r="E6" s="172"/>
      <c r="F6" s="172"/>
    </row>
    <row r="7" spans="1:6" ht="21" customHeight="1" x14ac:dyDescent="0.25">
      <c r="A7" s="4" t="s">
        <v>56</v>
      </c>
      <c r="B7" s="172" t="s">
        <v>83</v>
      </c>
      <c r="C7" s="172"/>
      <c r="D7" s="172"/>
      <c r="E7" s="172"/>
      <c r="F7" s="172"/>
    </row>
    <row r="8" spans="1:6" ht="36" customHeight="1" x14ac:dyDescent="0.25">
      <c r="A8" s="181" t="s">
        <v>155</v>
      </c>
      <c r="B8" s="181"/>
      <c r="C8" s="181"/>
      <c r="D8" s="181"/>
      <c r="E8" s="181"/>
      <c r="F8" s="181"/>
    </row>
    <row r="9" spans="1:6" ht="36" customHeight="1" x14ac:dyDescent="0.25">
      <c r="A9" s="189" t="s">
        <v>156</v>
      </c>
      <c r="B9" s="190"/>
      <c r="C9" s="190"/>
      <c r="D9" s="190"/>
      <c r="E9" s="190"/>
      <c r="F9" s="190"/>
    </row>
    <row r="10" spans="1:6" ht="39" customHeight="1" x14ac:dyDescent="0.25">
      <c r="A10" s="35" t="s">
        <v>117</v>
      </c>
      <c r="B10" s="151" t="s">
        <v>157</v>
      </c>
      <c r="C10" s="151" t="s">
        <v>158</v>
      </c>
      <c r="D10" s="151" t="s">
        <v>159</v>
      </c>
      <c r="E10" s="151" t="s">
        <v>160</v>
      </c>
      <c r="F10" s="151" t="s">
        <v>161</v>
      </c>
    </row>
    <row r="11" spans="1:6" s="87" customFormat="1" hidden="1" x14ac:dyDescent="0.25">
      <c r="A11" s="133"/>
      <c r="B11" s="138"/>
      <c r="C11" s="140"/>
      <c r="D11" s="138"/>
      <c r="E11" s="141"/>
      <c r="F11" s="139"/>
    </row>
    <row r="12" spans="1:6" s="87" customFormat="1" x14ac:dyDescent="0.25">
      <c r="A12" s="157"/>
      <c r="B12" s="164" t="s">
        <v>223</v>
      </c>
      <c r="C12" s="165"/>
      <c r="D12" s="164"/>
      <c r="E12" s="166"/>
      <c r="F12" s="167"/>
    </row>
    <row r="13" spans="1:6" s="87" customFormat="1" x14ac:dyDescent="0.25">
      <c r="A13" s="157"/>
      <c r="B13" s="164"/>
      <c r="C13" s="165"/>
      <c r="D13" s="164"/>
      <c r="E13" s="166"/>
      <c r="F13" s="167"/>
    </row>
    <row r="14" spans="1:6" s="87" customFormat="1" x14ac:dyDescent="0.25">
      <c r="A14" s="157"/>
      <c r="B14" s="164"/>
      <c r="C14" s="165"/>
      <c r="D14" s="164"/>
      <c r="E14" s="166"/>
      <c r="F14" s="167"/>
    </row>
    <row r="15" spans="1:6" s="87" customFormat="1" x14ac:dyDescent="0.25">
      <c r="A15" s="157"/>
      <c r="B15" s="164"/>
      <c r="C15" s="165"/>
      <c r="D15" s="164"/>
      <c r="E15" s="166"/>
      <c r="F15" s="167"/>
    </row>
    <row r="16" spans="1:6" s="87" customFormat="1" x14ac:dyDescent="0.25">
      <c r="A16" s="157"/>
      <c r="B16" s="164"/>
      <c r="C16" s="165"/>
      <c r="D16" s="164"/>
      <c r="E16" s="166"/>
      <c r="F16" s="167"/>
    </row>
    <row r="17" spans="1:7" s="87" customFormat="1" x14ac:dyDescent="0.25">
      <c r="A17" s="157"/>
      <c r="B17" s="164"/>
      <c r="C17" s="165"/>
      <c r="D17" s="164"/>
      <c r="E17" s="166"/>
      <c r="F17" s="167"/>
    </row>
    <row r="18" spans="1:7" s="87" customFormat="1" x14ac:dyDescent="0.25">
      <c r="A18" s="157"/>
      <c r="B18" s="164"/>
      <c r="C18" s="165"/>
      <c r="D18" s="164"/>
      <c r="E18" s="166"/>
      <c r="F18" s="167"/>
    </row>
    <row r="19" spans="1:7" s="87" customFormat="1" x14ac:dyDescent="0.25">
      <c r="A19" s="157"/>
      <c r="B19" s="164"/>
      <c r="C19" s="165"/>
      <c r="D19" s="164"/>
      <c r="E19" s="166"/>
      <c r="F19" s="167"/>
    </row>
    <row r="20" spans="1:7" s="87" customFormat="1" x14ac:dyDescent="0.25">
      <c r="A20" s="157"/>
      <c r="B20" s="164"/>
      <c r="C20" s="165"/>
      <c r="D20" s="164"/>
      <c r="E20" s="166"/>
      <c r="F20" s="167"/>
    </row>
    <row r="21" spans="1:7" s="87" customFormat="1" x14ac:dyDescent="0.25">
      <c r="A21" s="157"/>
      <c r="B21" s="164"/>
      <c r="C21" s="165"/>
      <c r="D21" s="164"/>
      <c r="E21" s="166"/>
      <c r="F21" s="167"/>
    </row>
    <row r="22" spans="1:7" s="87" customFormat="1" x14ac:dyDescent="0.25">
      <c r="A22" s="157"/>
      <c r="B22" s="164"/>
      <c r="C22" s="165"/>
      <c r="D22" s="164"/>
      <c r="E22" s="166"/>
      <c r="F22" s="167"/>
    </row>
    <row r="23" spans="1:7" s="87" customFormat="1" x14ac:dyDescent="0.25">
      <c r="A23" s="157"/>
      <c r="B23" s="164"/>
      <c r="C23" s="165"/>
      <c r="D23" s="164"/>
      <c r="E23" s="166"/>
      <c r="F23" s="167"/>
    </row>
    <row r="24" spans="1:7" s="87" customFormat="1" hidden="1" x14ac:dyDescent="0.25">
      <c r="A24" s="133"/>
      <c r="B24" s="138"/>
      <c r="C24" s="140"/>
      <c r="D24" s="138"/>
      <c r="E24" s="141"/>
      <c r="F24" s="139"/>
    </row>
    <row r="25" spans="1:7" ht="34.5" customHeight="1" x14ac:dyDescent="0.25">
      <c r="A25" s="152" t="s">
        <v>162</v>
      </c>
      <c r="B25" s="153" t="s">
        <v>163</v>
      </c>
      <c r="C25" s="154">
        <f>C26+C27</f>
        <v>0</v>
      </c>
      <c r="D25" s="155" t="str">
        <f>IF(SUBTOTAL(3,C11:C24)=SUBTOTAL(103,C11:C24),'Summary and sign-off'!$A$48,'Summary and sign-off'!$A$49)</f>
        <v>Check - there are no hidden rows with data</v>
      </c>
      <c r="E25" s="178" t="str">
        <f>IF('Summary and sign-off'!F60='Summary and sign-off'!F54,'Summary and sign-off'!A52,'Summary and sign-off'!A50)</f>
        <v>Not all lines have an entry for "Description", "Was the gift accepted?" and "Estimated value in NZ$"</v>
      </c>
      <c r="F25" s="178"/>
      <c r="G25" s="87"/>
    </row>
    <row r="26" spans="1:7" ht="25.5" customHeight="1" x14ac:dyDescent="0.3">
      <c r="A26" s="89"/>
      <c r="B26" s="90" t="s">
        <v>96</v>
      </c>
      <c r="C26" s="91">
        <f>COUNTIF(C11:C24,'Summary and sign-off'!A45)</f>
        <v>0</v>
      </c>
      <c r="D26" s="17"/>
      <c r="E26" s="18"/>
      <c r="F26" s="19"/>
    </row>
    <row r="27" spans="1:7" ht="25.5" customHeight="1" x14ac:dyDescent="0.3">
      <c r="A27" s="89"/>
      <c r="B27" s="90" t="s">
        <v>97</v>
      </c>
      <c r="C27" s="91">
        <f>COUNTIF(C11:C24,'Summary and sign-off'!A46)</f>
        <v>0</v>
      </c>
      <c r="D27" s="17"/>
      <c r="E27" s="18"/>
      <c r="F27" s="19"/>
    </row>
    <row r="28" spans="1:7" x14ac:dyDescent="0.25">
      <c r="A28" s="20"/>
      <c r="B28" s="21"/>
      <c r="C28" s="20"/>
      <c r="D28" s="22"/>
      <c r="E28" s="22"/>
      <c r="F28" s="20"/>
    </row>
    <row r="29" spans="1:7" x14ac:dyDescent="0.25">
      <c r="A29" s="21" t="s">
        <v>152</v>
      </c>
      <c r="B29" s="21"/>
      <c r="C29" s="21"/>
      <c r="D29" s="21"/>
      <c r="E29" s="21"/>
      <c r="F29" s="21"/>
    </row>
    <row r="30" spans="1:7" ht="12.6" customHeight="1" x14ac:dyDescent="0.25">
      <c r="A30" s="23" t="s">
        <v>131</v>
      </c>
      <c r="B30" s="20"/>
      <c r="C30" s="20"/>
      <c r="D30" s="20"/>
      <c r="E30" s="20"/>
      <c r="F30" s="24"/>
    </row>
    <row r="31" spans="1:7" x14ac:dyDescent="0.25">
      <c r="A31" s="23" t="s">
        <v>79</v>
      </c>
      <c r="B31" s="25"/>
      <c r="C31" s="26"/>
      <c r="D31" s="26"/>
      <c r="E31" s="26"/>
      <c r="F31" s="27"/>
    </row>
    <row r="32" spans="1:7" x14ac:dyDescent="0.25">
      <c r="A32" s="23" t="s">
        <v>164</v>
      </c>
      <c r="B32" s="28"/>
      <c r="C32" s="28"/>
      <c r="D32" s="28"/>
      <c r="E32" s="28"/>
      <c r="F32" s="28"/>
    </row>
    <row r="33" spans="1:6" ht="12.75" customHeight="1" x14ac:dyDescent="0.25">
      <c r="A33" s="23" t="s">
        <v>165</v>
      </c>
      <c r="B33" s="20"/>
      <c r="C33" s="20"/>
      <c r="D33" s="20"/>
      <c r="E33" s="20"/>
      <c r="F33" s="20"/>
    </row>
    <row r="34" spans="1:6" ht="13.05" customHeight="1" x14ac:dyDescent="0.25">
      <c r="A34" s="29" t="s">
        <v>166</v>
      </c>
      <c r="B34" s="30"/>
      <c r="C34" s="30"/>
      <c r="D34" s="30"/>
      <c r="E34" s="30"/>
      <c r="F34" s="30"/>
    </row>
    <row r="35" spans="1:6" x14ac:dyDescent="0.25">
      <c r="A35" s="31" t="s">
        <v>167</v>
      </c>
      <c r="B35" s="32"/>
      <c r="C35" s="27"/>
      <c r="D35" s="27"/>
      <c r="E35" s="27"/>
      <c r="F35" s="27"/>
    </row>
    <row r="36" spans="1:6" ht="12.75" customHeight="1" x14ac:dyDescent="0.25">
      <c r="A36" s="31" t="s">
        <v>146</v>
      </c>
      <c r="B36" s="23"/>
      <c r="C36" s="33"/>
      <c r="D36" s="33"/>
      <c r="E36" s="33"/>
      <c r="F36" s="33"/>
    </row>
    <row r="37" spans="1:6" ht="12.75" customHeight="1" x14ac:dyDescent="0.25">
      <c r="A37" s="23"/>
      <c r="B37" s="23"/>
      <c r="C37" s="33"/>
      <c r="D37" s="33"/>
      <c r="E37" s="33"/>
      <c r="F37" s="33"/>
    </row>
    <row r="38" spans="1:6" ht="12.75" hidden="1" customHeight="1" x14ac:dyDescent="0.25">
      <c r="A38" s="23"/>
      <c r="B38" s="23"/>
      <c r="C38" s="33"/>
      <c r="D38" s="33"/>
      <c r="E38" s="33"/>
      <c r="F38" s="33"/>
    </row>
    <row r="39" spans="1:6" hidden="1" x14ac:dyDescent="0.25"/>
    <row r="40" spans="1:6" hidden="1" x14ac:dyDescent="0.25"/>
    <row r="41" spans="1:6" hidden="1" x14ac:dyDescent="0.25">
      <c r="A41" s="21"/>
      <c r="B41" s="21"/>
      <c r="C41" s="21"/>
      <c r="D41" s="21"/>
      <c r="E41" s="21"/>
      <c r="F41" s="21"/>
    </row>
    <row r="42" spans="1:6" hidden="1" x14ac:dyDescent="0.25">
      <c r="A42" s="21"/>
      <c r="B42" s="21"/>
      <c r="C42" s="21"/>
      <c r="D42" s="21"/>
      <c r="E42" s="21"/>
      <c r="F42" s="21"/>
    </row>
    <row r="43" spans="1:6" hidden="1" x14ac:dyDescent="0.25">
      <c r="A43" s="21"/>
      <c r="B43" s="21"/>
      <c r="C43" s="21"/>
      <c r="D43" s="21"/>
      <c r="E43" s="21"/>
      <c r="F43" s="21"/>
    </row>
    <row r="44" spans="1:6" hidden="1" x14ac:dyDescent="0.25">
      <c r="A44" s="21"/>
      <c r="B44" s="21"/>
      <c r="C44" s="21"/>
      <c r="D44" s="21"/>
      <c r="E44" s="21"/>
      <c r="F44" s="21"/>
    </row>
    <row r="45" spans="1:6" hidden="1" x14ac:dyDescent="0.25">
      <c r="A45" s="21"/>
      <c r="B45" s="21"/>
      <c r="C45" s="21"/>
      <c r="D45" s="21"/>
      <c r="E45" s="21"/>
      <c r="F45" s="21"/>
    </row>
    <row r="46" spans="1:6" hidden="1" x14ac:dyDescent="0.25"/>
    <row r="47" spans="1:6" hidden="1" x14ac:dyDescent="0.25"/>
    <row r="48" spans="1: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14:formula1>
            <xm:f>'Summary and sign-off'!$A$45:$A$46</xm:f>
          </x14:formula1>
          <xm:sqref>C11:C24</xm:sqref>
        </x14:dataValidation>
        <x14:dataValidation type="list" errorStyle="information" operator="greaterThan" allowBlank="1" showInputMessage="1" prompt="Provide specific $ value if possible">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Props1.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F579D7F4-D0D7-4BCB-BBEA-E7C37A64913E}">
  <ds:schemaRefs>
    <ds:schemaRef ds:uri="http://schemas.microsoft.com/office/2006/documentManagement/types"/>
    <ds:schemaRef ds:uri="http://purl.org/dc/elements/1.1/"/>
    <ds:schemaRef ds:uri="http://schemas.openxmlformats.org/package/2006/metadata/core-properties"/>
    <ds:schemaRef ds:uri="http://purl.org/dc/dcmitype/"/>
    <ds:schemaRef ds:uri="http://schemas.microsoft.com/office/infopath/2007/PartnerControls"/>
    <ds:schemaRef ds:uri="http://purl.org/dc/terms/"/>
    <ds:schemaRef ds:uri="12165527-d881-4234-97f9-ee139a3f0c3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Hema Patel</cp:lastModifiedBy>
  <cp:revision/>
  <cp:lastPrinted>2022-07-28T22:22:16Z</cp:lastPrinted>
  <dcterms:created xsi:type="dcterms:W3CDTF">2010-10-17T20:59:02Z</dcterms:created>
  <dcterms:modified xsi:type="dcterms:W3CDTF">2022-07-29T04:25:38Z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